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8883"/>
  <workbookPr/>
  <bookViews>
    <workbookView xWindow="0" yWindow="65516" windowWidth="15600" windowHeight="13780" tabRatio="817" activeTab="1"/>
  </bookViews>
  <sheets>
    <sheet name="Présentation" sheetId="1" r:id="rId1"/>
    <sheet name="Temps de travaux des cultures" sheetId="2" r:id="rId2"/>
    <sheet name="Fiche de suivi des récoltes" sheetId="3" r:id="rId3"/>
    <sheet name="Récapitulatif des récoltes" sheetId="4" r:id="rId4"/>
    <sheet name="Coût global en intrants" sheetId="5" r:id="rId5"/>
    <sheet name="Coûts de production par culture" sheetId="6" r:id="rId6"/>
    <sheet name="Coûts de production en eau" sheetId="7" r:id="rId7"/>
    <sheet name="Volume d'eau d'irrigation" sheetId="8" r:id="rId8"/>
    <sheet name="Alimentation élevages et Temps" sheetId="9" r:id="rId9"/>
    <sheet name="Production du lait" sheetId="10" r:id="rId10"/>
    <sheet name="Mouvements des troupeaux" sheetId="11" r:id="rId11"/>
    <sheet name="Dépenses en élevage" sheetId="12" r:id="rId12"/>
    <sheet name="Temps de travaux généraux" sheetId="13" r:id="rId13"/>
    <sheet name="Récapitulatif des temps globaux" sheetId="14" r:id="rId14"/>
    <sheet name="Récapitulatif coût prod. agric." sheetId="15" r:id="rId15"/>
    <sheet name="Récapitulatif des recettes" sheetId="16" r:id="rId16"/>
  </sheets>
  <definedNames>
    <definedName name="qtité_vendue">'Fiche de suivi des récoltes'!$F$5:$F$18</definedName>
    <definedName name="quantité_auto_cons.">'Fiche de suivi des récoltes'!$E$5:$E$18</definedName>
    <definedName name="quantité_khames">'Fiche de suivi des récoltes'!$I$5:$I$18</definedName>
    <definedName name="quantité_récoltée">'Fiche de suivi des récoltes'!$D$5:$D$18</definedName>
    <definedName name="récolte">'Fiche de suivi des récoltes'!$A$5:$A$18</definedName>
    <definedName name="semaines">'Fiche de suivi des récoltes'!$B$5:$B$18</definedName>
    <definedName name="valeur_de_la_production">'Fiche de suivi des récoltes'!$H$5:$H$18</definedName>
    <definedName name="valeur_khames">'Fiche de suivi des récoltes'!$J$5:$J$18</definedName>
    <definedName name="valeur_vente">'Fiche de suivi des récoltes'!$G$5:$G$18</definedName>
    <definedName name="_xlnm.Print_Area" localSheetId="1">'Temps de travaux des cultures'!$1:$62</definedName>
  </definedNames>
  <calcPr fullCalcOnLoad="1"/>
</workbook>
</file>

<file path=xl/sharedStrings.xml><?xml version="1.0" encoding="utf-8"?>
<sst xmlns="http://schemas.openxmlformats.org/spreadsheetml/2006/main" count="1662" uniqueCount="264">
  <si>
    <t>Dans coûts autres - cultures : 15 DT tous les mois pour l'entretien tracteur + 5 DT d'essence tous les deux jours d'utilisation</t>
  </si>
  <si>
    <t>RECAPITULATIF DES VALEURS DE PRODUCTION</t>
  </si>
  <si>
    <t>ET RECETTES DE L'EXPLOITATION</t>
  </si>
  <si>
    <t>Total</t>
  </si>
  <si>
    <t>récoltes</t>
  </si>
  <si>
    <t>lait</t>
  </si>
  <si>
    <t>viande</t>
  </si>
  <si>
    <t>valeur de production et recette</t>
  </si>
  <si>
    <t>solde total</t>
  </si>
  <si>
    <t>CASTILIA</t>
  </si>
  <si>
    <t>TEMPS DE TRAVAUX DES CULTURES</t>
  </si>
  <si>
    <t>SALAMA</t>
  </si>
  <si>
    <t>CULTURE :</t>
  </si>
  <si>
    <t>palmier dattier</t>
  </si>
  <si>
    <t>mois</t>
  </si>
  <si>
    <t>semaines</t>
  </si>
  <si>
    <t>pépinière</t>
  </si>
  <si>
    <t>préparation</t>
  </si>
  <si>
    <t>plantation</t>
  </si>
  <si>
    <t>entretien</t>
  </si>
  <si>
    <t>récolte</t>
  </si>
  <si>
    <t>divers</t>
  </si>
  <si>
    <t>total</t>
  </si>
  <si>
    <t>travaux extérieurs</t>
  </si>
  <si>
    <t>temps</t>
  </si>
  <si>
    <t>valeur</t>
  </si>
  <si>
    <t>mars</t>
  </si>
  <si>
    <t>10+11</t>
  </si>
  <si>
    <t>12+13</t>
  </si>
  <si>
    <t>avril</t>
  </si>
  <si>
    <t>14+15</t>
  </si>
  <si>
    <t>16+17</t>
  </si>
  <si>
    <t>mai</t>
  </si>
  <si>
    <t>18+19</t>
  </si>
  <si>
    <t>20+21</t>
  </si>
  <si>
    <t>22+23</t>
  </si>
  <si>
    <t>juin</t>
  </si>
  <si>
    <t>24+25</t>
  </si>
  <si>
    <t>26+27</t>
  </si>
  <si>
    <t>juillet</t>
  </si>
  <si>
    <t>28+29</t>
  </si>
  <si>
    <t>30+31</t>
  </si>
  <si>
    <t>août</t>
  </si>
  <si>
    <t>32+33</t>
  </si>
  <si>
    <t>34+35</t>
  </si>
  <si>
    <t>septembre</t>
  </si>
  <si>
    <t>36+37</t>
  </si>
  <si>
    <t>38+39</t>
  </si>
  <si>
    <t>octobre</t>
  </si>
  <si>
    <t>40+41</t>
  </si>
  <si>
    <t>42+43</t>
  </si>
  <si>
    <t>44+45</t>
  </si>
  <si>
    <t>novembre</t>
  </si>
  <si>
    <t>46+47</t>
  </si>
  <si>
    <t>48+49</t>
  </si>
  <si>
    <t>décembre</t>
  </si>
  <si>
    <t>50+51</t>
  </si>
  <si>
    <t>52+01</t>
  </si>
  <si>
    <t>janvier</t>
  </si>
  <si>
    <t>02+03</t>
  </si>
  <si>
    <t>04+05</t>
  </si>
  <si>
    <t>février</t>
  </si>
  <si>
    <t>06+07</t>
  </si>
  <si>
    <t>08+09</t>
  </si>
  <si>
    <t>gombo</t>
  </si>
  <si>
    <t>piment</t>
  </si>
  <si>
    <t>sorgho ~ ectania</t>
  </si>
  <si>
    <t>?</t>
  </si>
  <si>
    <t>corette</t>
  </si>
  <si>
    <t>mort</t>
  </si>
  <si>
    <t>fève</t>
  </si>
  <si>
    <t>prunier</t>
  </si>
  <si>
    <t>citronnier</t>
  </si>
  <si>
    <t>figuier</t>
  </si>
  <si>
    <t>FICHE DE SUIVI DES RECOLTES</t>
  </si>
  <si>
    <t>culture</t>
  </si>
  <si>
    <t>unité utilisée</t>
  </si>
  <si>
    <t>quantité</t>
  </si>
  <si>
    <t>vente</t>
  </si>
  <si>
    <t>valeur de</t>
  </si>
  <si>
    <t>part du khames</t>
  </si>
  <si>
    <t>(au sing.)</t>
  </si>
  <si>
    <t>récoltée</t>
  </si>
  <si>
    <t>auto-cons.</t>
  </si>
  <si>
    <t>qtité vendue</t>
  </si>
  <si>
    <t>valeur vente</t>
  </si>
  <si>
    <t>la production</t>
  </si>
  <si>
    <t>sorgho</t>
  </si>
  <si>
    <t>kg</t>
  </si>
  <si>
    <t>datte</t>
  </si>
  <si>
    <t>figue</t>
  </si>
  <si>
    <t>citron</t>
  </si>
  <si>
    <t>RÉCAPITULATIF DES</t>
  </si>
  <si>
    <t>RÉCAPITULATIF DES RECOLTES PAR CULTURES</t>
  </si>
  <si>
    <t>RECOLTES PAR SEMAINES</t>
  </si>
  <si>
    <t>valeur de la production</t>
  </si>
  <si>
    <t>quantité récoltée</t>
  </si>
  <si>
    <t>temps de travail</t>
  </si>
  <si>
    <t>herbe</t>
  </si>
  <si>
    <t>luzerne</t>
  </si>
  <si>
    <t>orge</t>
  </si>
  <si>
    <t>puits privé</t>
  </si>
  <si>
    <t>son</t>
  </si>
  <si>
    <t>centré</t>
  </si>
  <si>
    <t>de dattes</t>
  </si>
  <si>
    <t>autres</t>
  </si>
  <si>
    <t>à volonté</t>
  </si>
  <si>
    <t>entretien *</t>
  </si>
  <si>
    <t>* entretien courant + travail sur l'agrandisssement par ouvriers du parc pour l'élevage (voir "Récapitulatif des temps globaux").</t>
  </si>
  <si>
    <t>ALIMENTATION BOVINS</t>
  </si>
  <si>
    <t>**</t>
  </si>
  <si>
    <t>**entretien + traite</t>
  </si>
  <si>
    <t>PRODUCTION DU LAIT</t>
  </si>
  <si>
    <t>part pour khames</t>
  </si>
  <si>
    <t>lait auto-</t>
  </si>
  <si>
    <t>vente de lait</t>
  </si>
  <si>
    <t>Valeur de la</t>
  </si>
  <si>
    <t>lait produit</t>
  </si>
  <si>
    <t>consommé</t>
  </si>
  <si>
    <t>prix unitaire</t>
  </si>
  <si>
    <t>production</t>
  </si>
  <si>
    <t>MOUVEMENTS DES TROUPEAUX</t>
  </si>
  <si>
    <t>transactions animaux</t>
  </si>
  <si>
    <t>Naissances et morts</t>
  </si>
  <si>
    <t>animaux auto-consommés</t>
  </si>
  <si>
    <t>valeur de production</t>
  </si>
  <si>
    <t>catégorie et nombre</t>
  </si>
  <si>
    <t>valeur achat</t>
  </si>
  <si>
    <t>valeur naissance</t>
  </si>
  <si>
    <t>valeur
mort</t>
  </si>
  <si>
    <t>solde</t>
  </si>
  <si>
    <t>agneaux 2F+2M</t>
  </si>
  <si>
    <t>taureau (géniteur)</t>
  </si>
  <si>
    <t>agnelle</t>
  </si>
  <si>
    <t>DEPENSES EN ELEVAGE OVIN CAPRIN</t>
  </si>
  <si>
    <t>Soins vétérinaires</t>
  </si>
  <si>
    <t>alimentation</t>
  </si>
  <si>
    <t>type de soin</t>
  </si>
  <si>
    <t>coûts</t>
  </si>
  <si>
    <t>achetée coût</t>
  </si>
  <si>
    <t>DEPENSES EN ELEVAGE BOVIN</t>
  </si>
  <si>
    <t>anneau</t>
  </si>
  <si>
    <t>TEMPS DE TRAVAUX GENERAUX</t>
  </si>
  <si>
    <t>(non spécifiques à une culture)</t>
  </si>
  <si>
    <t>irrigation</t>
  </si>
  <si>
    <t>travail du sol</t>
  </si>
  <si>
    <t>désherbage</t>
  </si>
  <si>
    <t>nettoyage</t>
  </si>
  <si>
    <t>segiya ciment</t>
  </si>
  <si>
    <t>aérosol fruits</t>
  </si>
  <si>
    <t>Travail du sol (début de suivi) : effectué par deux salariés + deux à la tâche transport du sable (1DT / rmq : comptés dans coûts intrants)</t>
  </si>
  <si>
    <t>RECAPITULATIF DES TEMPS GLOBAUX</t>
  </si>
  <si>
    <t>SUR L'EXPLOITATION</t>
  </si>
  <si>
    <t>cultures</t>
  </si>
  <si>
    <t>travaux généraux</t>
  </si>
  <si>
    <t>élevage</t>
  </si>
  <si>
    <t>Totaux de l'exploitation</t>
  </si>
  <si>
    <t>totaux</t>
  </si>
  <si>
    <t>valeur *</t>
  </si>
  <si>
    <t>* 30 DT correspondent au coût / mois partagé entre les quatre frères du gardien qui s'occupe aussi pour cette parcelle des ovins,</t>
  </si>
  <si>
    <t>le reste des temps de travaux et dépenses suplémentaires est dû au travail sur l'agrandissement par ouvriers du parc pour l'élevage.</t>
  </si>
  <si>
    <t xml:space="preserve">RECAPITULATIF DES COÛTS DE PRODUCTION </t>
  </si>
  <si>
    <t>AGRICOLE ET DEPENSES</t>
  </si>
  <si>
    <t>coût total</t>
  </si>
  <si>
    <t>valeur totale</t>
  </si>
  <si>
    <t>dépenses
M.O salariées</t>
  </si>
  <si>
    <t xml:space="preserve"> coût en intrants</t>
  </si>
  <si>
    <t>coût en eau</t>
  </si>
  <si>
    <t>coûts autres</t>
  </si>
  <si>
    <t>coût en alimentation</t>
  </si>
  <si>
    <t>en valeur</t>
  </si>
  <si>
    <t>en dépenses</t>
  </si>
  <si>
    <t>52+1</t>
  </si>
  <si>
    <t>surface emblavée</t>
  </si>
  <si>
    <t>rendement</t>
  </si>
  <si>
    <t>valeur production</t>
  </si>
  <si>
    <t>totale</t>
  </si>
  <si>
    <t>part khames</t>
  </si>
  <si>
    <t>effective</t>
  </si>
  <si>
    <t>Culture</t>
  </si>
  <si>
    <t>unité</t>
  </si>
  <si>
    <t>(are)</t>
  </si>
  <si>
    <t>(unité / are)</t>
  </si>
  <si>
    <t>totale (DT)</t>
  </si>
  <si>
    <t>DT par are</t>
  </si>
  <si>
    <t>pas encore</t>
  </si>
  <si>
    <t>pas encore récolté</t>
  </si>
  <si>
    <t>Arbre</t>
  </si>
  <si>
    <t>Pieds</t>
  </si>
  <si>
    <t>fruitier</t>
  </si>
  <si>
    <t>productifs</t>
  </si>
  <si>
    <t>(unité / pied)</t>
  </si>
  <si>
    <t>DT par pied</t>
  </si>
  <si>
    <t>TOUTES CULTURES</t>
  </si>
  <si>
    <t>Valeur totale production :</t>
  </si>
  <si>
    <t>Superficie totale de l'exploitation (ha) :</t>
  </si>
  <si>
    <t>Rendement de l'exploitation en valeur totale  production (DT / ha) :</t>
  </si>
  <si>
    <t>COÛTS GLOBAL EN INTRANTS</t>
  </si>
  <si>
    <t>PAR SEMAINES</t>
  </si>
  <si>
    <t>semai-</t>
  </si>
  <si>
    <t>semences - plants</t>
  </si>
  <si>
    <t>fumier</t>
  </si>
  <si>
    <t>engrais</t>
  </si>
  <si>
    <t>produits phytosanitaires</t>
  </si>
  <si>
    <t>nes</t>
  </si>
  <si>
    <t>type</t>
  </si>
  <si>
    <t>200 rmq de sable</t>
  </si>
  <si>
    <t>aérosol fruitiers</t>
  </si>
  <si>
    <t>414 rmq de sable</t>
  </si>
  <si>
    <t>1,3 tonne autoproduit</t>
  </si>
  <si>
    <t>140 rmq de sable</t>
  </si>
  <si>
    <t>semences fourrage Ectania offert par l'OEP + graines corette</t>
  </si>
  <si>
    <t>10 remorques</t>
  </si>
  <si>
    <t>peinture palmier</t>
  </si>
  <si>
    <t>300 rmq de sable</t>
  </si>
  <si>
    <t>50 rmq de sable</t>
  </si>
  <si>
    <t>insecticide</t>
  </si>
  <si>
    <t>6 kg fèves</t>
  </si>
  <si>
    <t>220 rmq de sable</t>
  </si>
  <si>
    <t>900 kg autoproduit</t>
  </si>
  <si>
    <t>240 rmq de sable</t>
  </si>
  <si>
    <t>20 plants de prunier</t>
  </si>
  <si>
    <t>360 kg autoproduit</t>
  </si>
  <si>
    <t>Remarque : le sable n'a pas de coût mais en début de suivi il en avait un de transport (à la tâche) tandis qu'à la fin ces ouvriers étaient payés comme les autres / jour (d'où coût nul - voir coût main d'oeuvre)</t>
  </si>
  <si>
    <t>COÛTS DE PRODUCTION ANNUELS PAR CULTURE</t>
  </si>
  <si>
    <t>coût du travail</t>
  </si>
  <si>
    <t>coût à l'are</t>
  </si>
  <si>
    <t>M.O. externe</t>
  </si>
  <si>
    <t>surface (are)</t>
  </si>
  <si>
    <t>DT / are</t>
  </si>
  <si>
    <t>semences</t>
  </si>
  <si>
    <t>6 kg graines</t>
  </si>
  <si>
    <t>Autres</t>
  </si>
  <si>
    <t>COÛTS DE PRODUCTION EN EAU</t>
  </si>
  <si>
    <t>puits</t>
  </si>
  <si>
    <t>redevance</t>
  </si>
  <si>
    <t>carburant</t>
  </si>
  <si>
    <t>huile</t>
  </si>
  <si>
    <t>pieces et divers</t>
  </si>
  <si>
    <t>de l'eau</t>
  </si>
  <si>
    <t>quantité (l)</t>
  </si>
  <si>
    <t>désignation</t>
  </si>
  <si>
    <t>VOLUME D'EAU D'IRRIGATION</t>
  </si>
  <si>
    <t>Fréquence théorique du tour d'eau :</t>
  </si>
  <si>
    <t>7 jours</t>
  </si>
  <si>
    <t>SUR LA PARCELLE</t>
  </si>
  <si>
    <t>Débit théorique du tour d'eau (l/s) :</t>
  </si>
  <si>
    <t>tour d'eau de l'oasis</t>
  </si>
  <si>
    <t>coupure
ou panne</t>
  </si>
  <si>
    <t>temps (h)
/ tour d'eau</t>
  </si>
  <si>
    <t>nombre de
tour d'eau</t>
  </si>
  <si>
    <t>débit de l'eau  (l/s)</t>
  </si>
  <si>
    <t>volume
d'eau (m3)</t>
  </si>
  <si>
    <t>temps (h) d'usage</t>
  </si>
  <si>
    <t>débit de
l'eau (l/s)</t>
  </si>
  <si>
    <t>/</t>
  </si>
  <si>
    <t>pluies</t>
  </si>
  <si>
    <t>coupures</t>
  </si>
  <si>
    <t>1 forage</t>
  </si>
  <si>
    <t>sur deux</t>
  </si>
  <si>
    <t>ALIMENTATION CAPRINS OVINS</t>
  </si>
  <si>
    <t>ET TEMPS DE TRAVAUX</t>
  </si>
  <si>
    <t>con-</t>
  </si>
  <si>
    <t>déchets</t>
  </si>
</sst>
</file>

<file path=xl/styles.xml><?xml version="1.0" encoding="utf-8"?>
<styleSheet xmlns="http://schemas.openxmlformats.org/spreadsheetml/2006/main">
  <numFmts count="3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00"/>
    <numFmt numFmtId="185" formatCode="0.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0.0000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2"/>
      <name val="Times New Roman"/>
      <family val="0"/>
    </font>
    <font>
      <sz val="8"/>
      <name val="Times New Roman"/>
      <family val="0"/>
    </font>
    <font>
      <sz val="10"/>
      <name val="MS Sans Serif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4"/>
      <color indexed="10"/>
      <name val="Times New Roman"/>
      <family val="0"/>
    </font>
    <font>
      <sz val="13"/>
      <name val="Times New Roman"/>
      <family val="0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>
      <alignment/>
      <protection/>
    </xf>
  </cellStyleXfs>
  <cellXfs count="462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/>
    </xf>
    <xf numFmtId="184" fontId="4" fillId="0" borderId="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1" borderId="7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top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16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184" fontId="4" fillId="0" borderId="27" xfId="0" applyNumberFormat="1" applyFont="1" applyBorder="1" applyAlignment="1" applyProtection="1">
      <alignment horizontal="center" vertical="center"/>
      <protection locked="0"/>
    </xf>
    <xf numFmtId="184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184" fontId="4" fillId="0" borderId="30" xfId="0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1" borderId="32" xfId="0" applyFont="1" applyFill="1" applyBorder="1" applyAlignment="1">
      <alignment horizontal="center" vertical="center"/>
    </xf>
    <xf numFmtId="0" fontId="4" fillId="1" borderId="33" xfId="0" applyFont="1" applyFill="1" applyBorder="1" applyAlignment="1">
      <alignment horizontal="center" vertical="center"/>
    </xf>
    <xf numFmtId="184" fontId="4" fillId="0" borderId="32" xfId="0" applyNumberFormat="1" applyFont="1" applyBorder="1" applyAlignment="1">
      <alignment horizontal="center" vertical="center"/>
    </xf>
    <xf numFmtId="184" fontId="4" fillId="0" borderId="33" xfId="0" applyNumberFormat="1" applyFont="1" applyBorder="1" applyAlignment="1">
      <alignment horizontal="center" vertical="center"/>
    </xf>
    <xf numFmtId="184" fontId="4" fillId="0" borderId="34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17" xfId="0" applyFont="1" applyBorder="1" applyAlignment="1">
      <alignment horizontal="centerContinuous" vertical="center"/>
    </xf>
    <xf numFmtId="0" fontId="4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center"/>
    </xf>
    <xf numFmtId="184" fontId="4" fillId="0" borderId="9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41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2" fontId="4" fillId="0" borderId="15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 applyProtection="1">
      <alignment horizontal="center" vertical="center"/>
      <protection locked="0"/>
    </xf>
    <xf numFmtId="184" fontId="4" fillId="0" borderId="42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184" fontId="4" fillId="0" borderId="7" xfId="0" applyNumberFormat="1" applyFont="1" applyBorder="1" applyAlignment="1">
      <alignment horizontal="center" vertical="center"/>
    </xf>
    <xf numFmtId="184" fontId="4" fillId="0" borderId="40" xfId="0" applyNumberFormat="1" applyFont="1" applyBorder="1" applyAlignment="1">
      <alignment horizontal="center" vertical="center"/>
    </xf>
    <xf numFmtId="184" fontId="4" fillId="0" borderId="14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>
      <alignment horizontal="center" vertical="center"/>
    </xf>
    <xf numFmtId="184" fontId="4" fillId="0" borderId="16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4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4" fillId="0" borderId="35" xfId="0" applyFont="1" applyBorder="1" applyAlignment="1">
      <alignment horizontal="center" wrapText="1"/>
    </xf>
    <xf numFmtId="0" fontId="4" fillId="0" borderId="45" xfId="0" applyFont="1" applyBorder="1" applyAlignment="1">
      <alignment horizontal="centerContinuous" vertical="center"/>
    </xf>
    <xf numFmtId="0" fontId="4" fillId="0" borderId="46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top"/>
    </xf>
    <xf numFmtId="184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184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center" vertical="center"/>
    </xf>
    <xf numFmtId="0" fontId="4" fillId="1" borderId="47" xfId="0" applyFont="1" applyFill="1" applyBorder="1" applyAlignment="1">
      <alignment horizontal="center" vertical="center"/>
    </xf>
    <xf numFmtId="0" fontId="4" fillId="1" borderId="7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Continuous" vertical="center"/>
    </xf>
    <xf numFmtId="0" fontId="4" fillId="0" borderId="45" xfId="0" applyFont="1" applyBorder="1" applyAlignment="1">
      <alignment horizontal="centerContinuous"/>
    </xf>
    <xf numFmtId="0" fontId="11" fillId="0" borderId="35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4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184" fontId="4" fillId="0" borderId="51" xfId="0" applyNumberFormat="1" applyFont="1" applyBorder="1" applyAlignment="1" applyProtection="1">
      <alignment horizontal="center" vertical="center"/>
      <protection locked="0"/>
    </xf>
    <xf numFmtId="184" fontId="4" fillId="0" borderId="52" xfId="0" applyNumberFormat="1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184" fontId="4" fillId="0" borderId="47" xfId="0" applyNumberFormat="1" applyFont="1" applyBorder="1" applyAlignment="1" applyProtection="1">
      <alignment horizontal="center" vertical="center"/>
      <protection locked="0"/>
    </xf>
    <xf numFmtId="184" fontId="4" fillId="0" borderId="4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top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 horizontal="centerContinuous" vertical="center"/>
      <protection/>
    </xf>
    <xf numFmtId="0" fontId="4" fillId="0" borderId="36" xfId="0" applyFont="1" applyBorder="1" applyAlignment="1" applyProtection="1">
      <alignment horizontal="centerContinuous" vertical="center"/>
      <protection/>
    </xf>
    <xf numFmtId="0" fontId="4" fillId="0" borderId="53" xfId="0" applyFont="1" applyBorder="1" applyAlignment="1" applyProtection="1">
      <alignment horizontal="center" vertical="top"/>
      <protection/>
    </xf>
    <xf numFmtId="0" fontId="4" fillId="0" borderId="54" xfId="0" applyFont="1" applyBorder="1" applyAlignment="1" applyProtection="1">
      <alignment horizontal="center" vertical="top"/>
      <protection/>
    </xf>
    <xf numFmtId="0" fontId="4" fillId="0" borderId="28" xfId="0" applyFont="1" applyBorder="1" applyAlignment="1" applyProtection="1">
      <alignment horizontal="center" vertical="top"/>
      <protection/>
    </xf>
    <xf numFmtId="0" fontId="12" fillId="0" borderId="28" xfId="0" applyFont="1" applyBorder="1" applyAlignment="1" applyProtection="1">
      <alignment horizontal="center" vertical="top"/>
      <protection/>
    </xf>
    <xf numFmtId="0" fontId="4" fillId="0" borderId="50" xfId="0" applyFont="1" applyBorder="1" applyAlignment="1" applyProtection="1">
      <alignment horizontal="center" vertical="top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184" fontId="4" fillId="0" borderId="54" xfId="0" applyNumberFormat="1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184" fontId="4" fillId="0" borderId="50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1" borderId="8" xfId="0" applyFont="1" applyFill="1" applyBorder="1" applyAlignment="1" applyProtection="1">
      <alignment horizontal="center" vertical="center"/>
      <protection/>
    </xf>
    <xf numFmtId="184" fontId="4" fillId="0" borderId="7" xfId="0" applyNumberFormat="1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4" xfId="0" applyFont="1" applyBorder="1" applyAlignment="1">
      <alignment horizontal="left" vertical="center"/>
    </xf>
    <xf numFmtId="0" fontId="4" fillId="0" borderId="45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Continuous" vertical="center" wrapText="1"/>
    </xf>
    <xf numFmtId="0" fontId="4" fillId="0" borderId="56" xfId="0" applyFont="1" applyBorder="1" applyAlignment="1">
      <alignment horizontal="centerContinuous" vertical="center"/>
    </xf>
    <xf numFmtId="0" fontId="4" fillId="0" borderId="55" xfId="0" applyFont="1" applyBorder="1" applyAlignment="1">
      <alignment horizontal="centerContinuous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Continuous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" fontId="4" fillId="0" borderId="49" xfId="0" applyNumberFormat="1" applyFont="1" applyBorder="1" applyAlignment="1">
      <alignment horizontal="center" vertical="center" wrapText="1"/>
    </xf>
    <xf numFmtId="184" fontId="4" fillId="0" borderId="49" xfId="0" applyNumberFormat="1" applyFont="1" applyBorder="1" applyAlignment="1">
      <alignment horizontal="center" vertical="center"/>
    </xf>
    <xf numFmtId="184" fontId="4" fillId="0" borderId="54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184" fontId="4" fillId="0" borderId="49" xfId="0" applyNumberFormat="1" applyFont="1" applyBorder="1" applyAlignment="1">
      <alignment horizontal="center" vertical="center" wrapText="1"/>
    </xf>
    <xf numFmtId="184" fontId="4" fillId="0" borderId="54" xfId="0" applyNumberFormat="1" applyFont="1" applyBorder="1" applyAlignment="1">
      <alignment horizontal="center" vertical="center" wrapText="1"/>
    </xf>
    <xf numFmtId="1" fontId="4" fillId="0" borderId="57" xfId="0" applyNumberFormat="1" applyFont="1" applyBorder="1" applyAlignment="1">
      <alignment horizontal="center" vertical="center" wrapText="1"/>
    </xf>
    <xf numFmtId="184" fontId="4" fillId="0" borderId="57" xfId="0" applyNumberFormat="1" applyFont="1" applyBorder="1" applyAlignment="1">
      <alignment horizontal="center" vertical="center"/>
    </xf>
    <xf numFmtId="184" fontId="4" fillId="0" borderId="50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184" fontId="4" fillId="0" borderId="57" xfId="0" applyNumberFormat="1" applyFont="1" applyBorder="1" applyAlignment="1">
      <alignment horizontal="center" vertical="center" wrapText="1"/>
    </xf>
    <xf numFmtId="184" fontId="4" fillId="0" borderId="50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1" borderId="8" xfId="0" applyFont="1" applyFill="1" applyBorder="1" applyAlignment="1">
      <alignment horizontal="center" vertical="center"/>
    </xf>
    <xf numFmtId="184" fontId="4" fillId="0" borderId="47" xfId="0" applyNumberFormat="1" applyFont="1" applyFill="1" applyBorder="1" applyAlignment="1">
      <alignment horizontal="center" vertical="center"/>
    </xf>
    <xf numFmtId="184" fontId="4" fillId="0" borderId="8" xfId="0" applyNumberFormat="1" applyFont="1" applyFill="1" applyBorder="1" applyAlignment="1">
      <alignment horizontal="center" vertical="center"/>
    </xf>
    <xf numFmtId="1" fontId="4" fillId="1" borderId="47" xfId="0" applyNumberFormat="1" applyFont="1" applyFill="1" applyBorder="1" applyAlignment="1">
      <alignment horizontal="center" vertical="center"/>
    </xf>
    <xf numFmtId="1" fontId="4" fillId="0" borderId="47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184" fontId="4" fillId="0" borderId="4" xfId="0" applyNumberFormat="1" applyFont="1" applyBorder="1" applyAlignment="1">
      <alignment horizontal="center" vertical="center"/>
    </xf>
    <xf numFmtId="184" fontId="4" fillId="0" borderId="5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9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12" fillId="0" borderId="6" xfId="0" applyFont="1" applyBorder="1" applyAlignment="1">
      <alignment horizontal="center" vertical="center"/>
    </xf>
    <xf numFmtId="0" fontId="4" fillId="0" borderId="6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18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/>
    </xf>
    <xf numFmtId="184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/>
    </xf>
    <xf numFmtId="184" fontId="4" fillId="0" borderId="52" xfId="0" applyNumberFormat="1" applyFont="1" applyBorder="1" applyAlignment="1" applyProtection="1">
      <alignment horizontal="center" vertical="center"/>
      <protection locked="0"/>
    </xf>
    <xf numFmtId="0" fontId="4" fillId="0" borderId="0" xfId="23" applyFont="1" applyAlignment="1" applyProtection="1">
      <alignment horizontal="left" vertical="top"/>
      <protection locked="0"/>
    </xf>
    <xf numFmtId="0" fontId="4" fillId="0" borderId="0" xfId="23" applyFont="1">
      <alignment/>
      <protection/>
    </xf>
    <xf numFmtId="0" fontId="5" fillId="0" borderId="0" xfId="23" applyFont="1" applyAlignment="1">
      <alignment horizontal="center"/>
      <protection/>
    </xf>
    <xf numFmtId="0" fontId="4" fillId="0" borderId="1" xfId="23" applyFont="1" applyBorder="1" applyAlignment="1" applyProtection="1">
      <alignment horizontal="center" vertical="center"/>
      <protection/>
    </xf>
    <xf numFmtId="0" fontId="4" fillId="0" borderId="2" xfId="23" applyFont="1" applyBorder="1" applyAlignment="1" applyProtection="1">
      <alignment horizontal="center" vertical="center"/>
      <protection/>
    </xf>
    <xf numFmtId="0" fontId="11" fillId="0" borderId="17" xfId="23" applyFont="1" applyBorder="1" applyAlignment="1" applyProtection="1">
      <alignment horizontal="centerContinuous" vertical="center"/>
      <protection/>
    </xf>
    <xf numFmtId="0" fontId="4" fillId="0" borderId="45" xfId="23" applyFont="1" applyBorder="1" applyAlignment="1">
      <alignment horizontal="centerContinuous" vertical="center"/>
      <protection/>
    </xf>
    <xf numFmtId="0" fontId="4" fillId="0" borderId="4" xfId="23" applyFont="1" applyBorder="1" applyAlignment="1">
      <alignment horizontal="centerContinuous" vertical="center"/>
      <protection/>
    </xf>
    <xf numFmtId="0" fontId="4" fillId="0" borderId="5" xfId="23" applyFont="1" applyBorder="1" applyAlignment="1" applyProtection="1">
      <alignment horizontal="center" vertical="center"/>
      <protection/>
    </xf>
    <xf numFmtId="0" fontId="4" fillId="0" borderId="6" xfId="23" applyFont="1" applyBorder="1" applyAlignment="1" applyProtection="1">
      <alignment horizontal="center" vertical="center"/>
      <protection/>
    </xf>
    <xf numFmtId="0" fontId="4" fillId="0" borderId="16" xfId="23" applyFont="1" applyBorder="1" applyAlignment="1" applyProtection="1">
      <alignment horizontal="center" vertical="center"/>
      <protection/>
    </xf>
    <xf numFmtId="0" fontId="4" fillId="0" borderId="48" xfId="23" applyFont="1" applyBorder="1" applyAlignment="1">
      <alignment horizontal="centerContinuous" vertical="center"/>
      <protection/>
    </xf>
    <xf numFmtId="0" fontId="4" fillId="0" borderId="12" xfId="23" applyFont="1" applyBorder="1" applyAlignment="1">
      <alignment horizontal="centerContinuous" vertical="center"/>
      <protection/>
    </xf>
    <xf numFmtId="0" fontId="4" fillId="0" borderId="37" xfId="23" applyFont="1" applyBorder="1" applyAlignment="1">
      <alignment horizontal="center" vertical="center"/>
      <protection/>
    </xf>
    <xf numFmtId="0" fontId="12" fillId="0" borderId="12" xfId="23" applyFont="1" applyBorder="1" applyAlignment="1">
      <alignment horizontal="center" vertical="center"/>
      <protection/>
    </xf>
    <xf numFmtId="0" fontId="4" fillId="0" borderId="9" xfId="23" applyFont="1" applyBorder="1" applyAlignment="1">
      <alignment horizontal="center" vertical="center"/>
      <protection/>
    </xf>
    <xf numFmtId="1" fontId="4" fillId="0" borderId="10" xfId="23" applyNumberFormat="1" applyFont="1" applyBorder="1" applyAlignment="1">
      <alignment horizontal="center" vertical="center"/>
      <protection/>
    </xf>
    <xf numFmtId="0" fontId="4" fillId="0" borderId="9" xfId="23" applyFont="1" applyBorder="1" applyAlignment="1" applyProtection="1">
      <alignment horizontal="center" vertical="center"/>
      <protection/>
    </xf>
    <xf numFmtId="0" fontId="4" fillId="0" borderId="10" xfId="23" applyFont="1" applyBorder="1" applyAlignment="1" applyProtection="1">
      <alignment horizontal="center" vertical="center"/>
      <protection locked="0"/>
    </xf>
    <xf numFmtId="184" fontId="4" fillId="0" borderId="41" xfId="23" applyNumberFormat="1" applyFont="1" applyBorder="1" applyAlignment="1" applyProtection="1">
      <alignment horizontal="center" vertical="center"/>
      <protection locked="0"/>
    </xf>
    <xf numFmtId="0" fontId="4" fillId="0" borderId="13" xfId="23" applyFont="1" applyBorder="1" applyAlignment="1">
      <alignment horizontal="center" vertical="center"/>
      <protection/>
    </xf>
    <xf numFmtId="0" fontId="4" fillId="0" borderId="7" xfId="23" applyFont="1" applyBorder="1" applyAlignment="1">
      <alignment horizontal="center" vertical="center"/>
      <protection/>
    </xf>
    <xf numFmtId="0" fontId="4" fillId="0" borderId="13" xfId="23" applyFont="1" applyBorder="1" applyAlignment="1" applyProtection="1">
      <alignment horizontal="center" vertical="center"/>
      <protection/>
    </xf>
    <xf numFmtId="0" fontId="4" fillId="0" borderId="7" xfId="23" applyFont="1" applyBorder="1" applyAlignment="1" applyProtection="1">
      <alignment horizontal="center" vertical="center"/>
      <protection locked="0"/>
    </xf>
    <xf numFmtId="184" fontId="4" fillId="0" borderId="40" xfId="23" applyNumberFormat="1" applyFont="1" applyBorder="1" applyAlignment="1" applyProtection="1">
      <alignment horizontal="center" vertical="center"/>
      <protection locked="0"/>
    </xf>
    <xf numFmtId="0" fontId="4" fillId="0" borderId="14" xfId="23" applyFont="1" applyBorder="1" applyAlignment="1">
      <alignment horizontal="center" vertical="center"/>
      <protection/>
    </xf>
    <xf numFmtId="0" fontId="4" fillId="0" borderId="15" xfId="23" applyFont="1" applyBorder="1" applyAlignment="1">
      <alignment horizontal="center" vertical="center"/>
      <protection/>
    </xf>
    <xf numFmtId="0" fontId="4" fillId="0" borderId="14" xfId="23" applyFont="1" applyBorder="1" applyAlignment="1" applyProtection="1">
      <alignment horizontal="center" vertical="center"/>
      <protection/>
    </xf>
    <xf numFmtId="0" fontId="4" fillId="0" borderId="15" xfId="23" applyFont="1" applyBorder="1" applyAlignment="1" applyProtection="1">
      <alignment horizontal="center" vertical="center"/>
      <protection locked="0"/>
    </xf>
    <xf numFmtId="184" fontId="4" fillId="0" borderId="42" xfId="23" applyNumberFormat="1" applyFont="1" applyBorder="1" applyAlignment="1" applyProtection="1">
      <alignment horizontal="center" vertical="center"/>
      <protection locked="0"/>
    </xf>
    <xf numFmtId="0" fontId="4" fillId="1" borderId="7" xfId="23" applyFont="1" applyFill="1" applyBorder="1" applyAlignment="1" applyProtection="1">
      <alignment horizontal="center" vertical="center"/>
      <protection/>
    </xf>
    <xf numFmtId="184" fontId="4" fillId="0" borderId="40" xfId="23" applyNumberFormat="1" applyFont="1" applyBorder="1" applyAlignment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top"/>
      <protection/>
    </xf>
    <xf numFmtId="0" fontId="4" fillId="0" borderId="64" xfId="0" applyFont="1" applyBorder="1" applyAlignment="1" applyProtection="1">
      <alignment horizontal="centerContinuous" vertical="center"/>
      <protection/>
    </xf>
    <xf numFmtId="0" fontId="4" fillId="0" borderId="20" xfId="0" applyFont="1" applyBorder="1" applyAlignment="1" applyProtection="1">
      <alignment horizontal="centerContinuous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26" xfId="0" applyNumberFormat="1" applyFont="1" applyBorder="1" applyAlignment="1" applyProtection="1">
      <alignment horizontal="center" vertical="center"/>
      <protection/>
    </xf>
    <xf numFmtId="184" fontId="4" fillId="0" borderId="30" xfId="0" applyNumberFormat="1" applyFont="1" applyBorder="1" applyAlignment="1" applyProtection="1">
      <alignment horizontal="center" vertical="center"/>
      <protection/>
    </xf>
    <xf numFmtId="184" fontId="4" fillId="0" borderId="27" xfId="0" applyNumberFormat="1" applyFont="1" applyBorder="1" applyAlignment="1" applyProtection="1">
      <alignment horizontal="center" vertical="center"/>
      <protection/>
    </xf>
    <xf numFmtId="184" fontId="4" fillId="0" borderId="21" xfId="0" applyNumberFormat="1" applyFont="1" applyBorder="1" applyAlignment="1" applyProtection="1">
      <alignment horizontal="center" vertical="center"/>
      <protection/>
    </xf>
    <xf numFmtId="184" fontId="4" fillId="0" borderId="25" xfId="0" applyNumberFormat="1" applyFont="1" applyBorder="1" applyAlignment="1" applyProtection="1">
      <alignment horizontal="center" vertical="center"/>
      <protection/>
    </xf>
    <xf numFmtId="184" fontId="4" fillId="0" borderId="22" xfId="0" applyNumberFormat="1" applyFont="1" applyBorder="1" applyAlignment="1" applyProtection="1">
      <alignment horizontal="center" vertical="center"/>
      <protection/>
    </xf>
    <xf numFmtId="184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/>
    </xf>
    <xf numFmtId="0" fontId="4" fillId="1" borderId="47" xfId="0" applyFont="1" applyFill="1" applyBorder="1" applyAlignment="1" applyProtection="1">
      <alignment horizontal="center" vertical="center"/>
      <protection/>
    </xf>
    <xf numFmtId="0" fontId="4" fillId="0" borderId="0" xfId="22" applyFont="1" applyAlignment="1" applyProtection="1">
      <alignment horizontal="left" vertical="center"/>
      <protection locked="0"/>
    </xf>
    <xf numFmtId="0" fontId="4" fillId="0" borderId="0" xfId="22" applyFont="1" applyAlignment="1" applyProtection="1">
      <alignment horizontal="center" vertical="center"/>
      <protection/>
    </xf>
    <xf numFmtId="0" fontId="4" fillId="0" borderId="0" xfId="22" applyFont="1" applyProtection="1">
      <alignment/>
      <protection/>
    </xf>
    <xf numFmtId="0" fontId="10" fillId="0" borderId="0" xfId="22">
      <alignment/>
      <protection/>
    </xf>
    <xf numFmtId="0" fontId="5" fillId="0" borderId="0" xfId="22" applyFont="1" applyAlignment="1" applyProtection="1">
      <alignment horizontal="center" vertical="center"/>
      <protection/>
    </xf>
    <xf numFmtId="0" fontId="4" fillId="0" borderId="0" xfId="22" applyFont="1" applyAlignment="1" applyProtection="1">
      <alignment horizontal="left" vertical="top"/>
      <protection locked="0"/>
    </xf>
    <xf numFmtId="0" fontId="13" fillId="0" borderId="0" xfId="22" applyFont="1" applyAlignment="1" applyProtection="1">
      <alignment horizontal="center" vertical="center"/>
      <protection/>
    </xf>
    <xf numFmtId="0" fontId="4" fillId="0" borderId="1" xfId="22" applyFont="1" applyBorder="1" applyAlignment="1" applyProtection="1">
      <alignment horizontal="center" vertical="center"/>
      <protection/>
    </xf>
    <xf numFmtId="0" fontId="4" fillId="0" borderId="2" xfId="22" applyFont="1" applyBorder="1" applyAlignment="1" applyProtection="1">
      <alignment horizontal="center" vertical="center"/>
      <protection/>
    </xf>
    <xf numFmtId="0" fontId="14" fillId="0" borderId="64" xfId="22" applyFont="1" applyBorder="1" applyAlignment="1" applyProtection="1">
      <alignment horizontal="centerContinuous" vertical="center"/>
      <protection/>
    </xf>
    <xf numFmtId="0" fontId="11" fillId="0" borderId="19" xfId="22" applyFont="1" applyBorder="1" applyAlignment="1" applyProtection="1">
      <alignment horizontal="centerContinuous" vertical="center"/>
      <protection/>
    </xf>
    <xf numFmtId="0" fontId="11" fillId="0" borderId="20" xfId="22" applyFont="1" applyBorder="1" applyAlignment="1" applyProtection="1">
      <alignment horizontal="centerContinuous" vertical="center"/>
      <protection/>
    </xf>
    <xf numFmtId="0" fontId="14" fillId="0" borderId="18" xfId="22" applyFont="1" applyBorder="1" applyAlignment="1" applyProtection="1">
      <alignment horizontal="centerContinuous" vertical="center"/>
      <protection/>
    </xf>
    <xf numFmtId="0" fontId="11" fillId="0" borderId="64" xfId="22" applyFont="1" applyBorder="1" applyAlignment="1" applyProtection="1">
      <alignment horizontal="centerContinuous" vertical="center"/>
      <protection/>
    </xf>
    <xf numFmtId="0" fontId="14" fillId="0" borderId="19" xfId="22" applyFont="1" applyBorder="1" applyAlignment="1" applyProtection="1">
      <alignment horizontal="centerContinuous" vertical="center"/>
      <protection/>
    </xf>
    <xf numFmtId="0" fontId="4" fillId="0" borderId="5" xfId="22" applyFont="1" applyBorder="1" applyAlignment="1" applyProtection="1">
      <alignment horizontal="center" vertical="center"/>
      <protection/>
    </xf>
    <xf numFmtId="0" fontId="4" fillId="0" borderId="65" xfId="22" applyFont="1" applyBorder="1" applyAlignment="1" applyProtection="1">
      <alignment horizontal="center" vertical="center"/>
      <protection/>
    </xf>
    <xf numFmtId="0" fontId="4" fillId="0" borderId="66" xfId="22" applyFont="1" applyBorder="1" applyAlignment="1" applyProtection="1">
      <alignment horizontal="centerContinuous" vertical="center"/>
      <protection/>
    </xf>
    <xf numFmtId="0" fontId="4" fillId="0" borderId="0" xfId="22" applyFont="1" applyBorder="1" applyAlignment="1" applyProtection="1">
      <alignment horizontal="centerContinuous" vertical="center"/>
      <protection/>
    </xf>
    <xf numFmtId="0" fontId="4" fillId="0" borderId="38" xfId="22" applyFont="1" applyBorder="1" applyAlignment="1" applyProtection="1">
      <alignment horizontal="centerContinuous" vertical="center"/>
      <protection/>
    </xf>
    <xf numFmtId="0" fontId="4" fillId="0" borderId="27" xfId="22" applyFont="1" applyBorder="1" applyAlignment="1" applyProtection="1">
      <alignment horizontal="centerContinuous" vertical="center"/>
      <protection/>
    </xf>
    <xf numFmtId="0" fontId="4" fillId="0" borderId="29" xfId="22" applyFont="1" applyBorder="1" applyAlignment="1" applyProtection="1">
      <alignment horizontal="centerContinuous" vertical="center"/>
      <protection/>
    </xf>
    <xf numFmtId="0" fontId="4" fillId="0" borderId="54" xfId="22" applyFont="1" applyBorder="1" applyAlignment="1" applyProtection="1">
      <alignment horizontal="centerContinuous" vertical="center"/>
      <protection/>
    </xf>
    <xf numFmtId="0" fontId="4" fillId="0" borderId="67" xfId="22" applyFont="1" applyBorder="1" applyAlignment="1" applyProtection="1">
      <alignment horizontal="centerContinuous" vertical="center"/>
      <protection/>
    </xf>
    <xf numFmtId="0" fontId="4" fillId="0" borderId="68" xfId="22" applyFont="1" applyBorder="1" applyAlignment="1" applyProtection="1">
      <alignment horizontal="centerContinuous" vertical="center" wrapText="1"/>
      <protection/>
    </xf>
    <xf numFmtId="0" fontId="4" fillId="0" borderId="43" xfId="22" applyFont="1" applyBorder="1" applyAlignment="1" applyProtection="1">
      <alignment horizontal="center" vertical="center"/>
      <protection/>
    </xf>
    <xf numFmtId="0" fontId="4" fillId="0" borderId="69" xfId="22" applyFont="1" applyBorder="1" applyAlignment="1" applyProtection="1">
      <alignment horizontal="center" vertical="center"/>
      <protection/>
    </xf>
    <xf numFmtId="0" fontId="4" fillId="0" borderId="70" xfId="22" applyFont="1" applyBorder="1" applyAlignment="1" applyProtection="1">
      <alignment horizontal="center" vertical="center"/>
      <protection/>
    </xf>
    <xf numFmtId="0" fontId="4" fillId="0" borderId="68" xfId="22" applyFont="1" applyBorder="1" applyAlignment="1" applyProtection="1">
      <alignment horizontal="centerContinuous" vertical="center"/>
      <protection/>
    </xf>
    <xf numFmtId="0" fontId="4" fillId="0" borderId="39" xfId="22" applyFont="1" applyBorder="1" applyAlignment="1" applyProtection="1">
      <alignment horizontal="center" vertical="center"/>
      <protection/>
    </xf>
    <xf numFmtId="0" fontId="4" fillId="0" borderId="23" xfId="22" applyFont="1" applyBorder="1" applyAlignment="1" applyProtection="1">
      <alignment horizontal="center" vertical="center"/>
      <protection/>
    </xf>
    <xf numFmtId="0" fontId="4" fillId="0" borderId="21" xfId="22" applyFont="1" applyBorder="1" applyAlignment="1" applyProtection="1">
      <alignment horizontal="center" vertical="center"/>
      <protection/>
    </xf>
    <xf numFmtId="0" fontId="4" fillId="0" borderId="23" xfId="22" applyFont="1" applyBorder="1" applyAlignment="1" applyProtection="1">
      <alignment horizontal="center" vertical="center" wrapText="1"/>
      <protection/>
    </xf>
    <xf numFmtId="0" fontId="4" fillId="0" borderId="25" xfId="22" applyFont="1" applyBorder="1" applyAlignment="1" applyProtection="1">
      <alignment horizontal="center" vertical="top"/>
      <protection/>
    </xf>
    <xf numFmtId="0" fontId="4" fillId="0" borderId="22" xfId="22" applyFont="1" applyBorder="1" applyAlignment="1" applyProtection="1">
      <alignment horizontal="center" vertical="center"/>
      <protection/>
    </xf>
    <xf numFmtId="0" fontId="4" fillId="0" borderId="22" xfId="22" applyFont="1" applyBorder="1" applyAlignment="1" applyProtection="1">
      <alignment horizontal="center" vertical="center" wrapText="1"/>
      <protection/>
    </xf>
    <xf numFmtId="0" fontId="4" fillId="0" borderId="22" xfId="22" applyFont="1" applyBorder="1" applyAlignment="1" applyProtection="1">
      <alignment horizontal="center" vertical="top"/>
      <protection/>
    </xf>
    <xf numFmtId="0" fontId="4" fillId="0" borderId="9" xfId="22" applyFont="1" applyBorder="1" applyAlignment="1" applyProtection="1">
      <alignment horizontal="center" vertical="center"/>
      <protection/>
    </xf>
    <xf numFmtId="1" fontId="4" fillId="0" borderId="10" xfId="22" applyNumberFormat="1" applyFont="1" applyBorder="1" applyAlignment="1" applyProtection="1">
      <alignment horizontal="center" vertical="center"/>
      <protection/>
    </xf>
    <xf numFmtId="184" fontId="4" fillId="0" borderId="26" xfId="22" applyNumberFormat="1" applyFont="1" applyBorder="1" applyAlignment="1" applyProtection="1">
      <alignment horizontal="center" vertical="center"/>
      <protection/>
    </xf>
    <xf numFmtId="184" fontId="4" fillId="0" borderId="28" xfId="22" applyNumberFormat="1" applyFont="1" applyBorder="1" applyAlignment="1" applyProtection="1">
      <alignment horizontal="center" vertical="center"/>
      <protection/>
    </xf>
    <xf numFmtId="184" fontId="4" fillId="0" borderId="30" xfId="22" applyNumberFormat="1" applyFont="1" applyBorder="1" applyAlignment="1" applyProtection="1">
      <alignment horizontal="center" vertical="center"/>
      <protection/>
    </xf>
    <xf numFmtId="184" fontId="4" fillId="0" borderId="27" xfId="22" applyNumberFormat="1" applyFont="1" applyBorder="1" applyAlignment="1" applyProtection="1">
      <alignment horizontal="center" vertical="center"/>
      <protection/>
    </xf>
    <xf numFmtId="184" fontId="4" fillId="0" borderId="26" xfId="22" applyNumberFormat="1" applyFont="1" applyBorder="1" applyAlignment="1" applyProtection="1">
      <alignment horizontal="center" vertical="center"/>
      <protection locked="0"/>
    </xf>
    <xf numFmtId="0" fontId="4" fillId="0" borderId="13" xfId="22" applyFont="1" applyBorder="1" applyAlignment="1" applyProtection="1">
      <alignment horizontal="center" vertical="center"/>
      <protection/>
    </xf>
    <xf numFmtId="0" fontId="4" fillId="0" borderId="7" xfId="22" applyFont="1" applyBorder="1" applyAlignment="1" applyProtection="1">
      <alignment horizontal="center" vertical="center"/>
      <protection/>
    </xf>
    <xf numFmtId="184" fontId="4" fillId="0" borderId="21" xfId="22" applyNumberFormat="1" applyFont="1" applyBorder="1" applyAlignment="1" applyProtection="1">
      <alignment horizontal="center" vertical="center"/>
      <protection/>
    </xf>
    <xf numFmtId="184" fontId="4" fillId="0" borderId="23" xfId="22" applyNumberFormat="1" applyFont="1" applyBorder="1" applyAlignment="1" applyProtection="1">
      <alignment horizontal="center" vertical="center"/>
      <protection/>
    </xf>
    <xf numFmtId="184" fontId="4" fillId="0" borderId="25" xfId="22" applyNumberFormat="1" applyFont="1" applyBorder="1" applyAlignment="1" applyProtection="1">
      <alignment horizontal="center" vertical="center"/>
      <protection/>
    </xf>
    <xf numFmtId="184" fontId="4" fillId="0" borderId="22" xfId="22" applyNumberFormat="1" applyFont="1" applyBorder="1" applyAlignment="1" applyProtection="1">
      <alignment horizontal="center" vertical="center"/>
      <protection/>
    </xf>
    <xf numFmtId="184" fontId="4" fillId="0" borderId="21" xfId="22" applyNumberFormat="1" applyFont="1" applyBorder="1" applyAlignment="1" applyProtection="1">
      <alignment horizontal="center" vertical="center"/>
      <protection locked="0"/>
    </xf>
    <xf numFmtId="0" fontId="4" fillId="0" borderId="14" xfId="22" applyFont="1" applyBorder="1" applyAlignment="1" applyProtection="1">
      <alignment horizontal="center" vertical="center"/>
      <protection/>
    </xf>
    <xf numFmtId="0" fontId="4" fillId="0" borderId="15" xfId="22" applyFont="1" applyBorder="1" applyAlignment="1" applyProtection="1">
      <alignment horizontal="center" vertical="center"/>
      <protection/>
    </xf>
    <xf numFmtId="0" fontId="4" fillId="0" borderId="28" xfId="22" applyFont="1" applyBorder="1" applyAlignment="1" applyProtection="1">
      <alignment horizontal="center" vertical="center"/>
      <protection/>
    </xf>
    <xf numFmtId="0" fontId="4" fillId="1" borderId="47" xfId="22" applyFont="1" applyFill="1" applyBorder="1" applyAlignment="1" applyProtection="1">
      <alignment horizontal="center" vertical="center"/>
      <protection/>
    </xf>
    <xf numFmtId="184" fontId="4" fillId="0" borderId="50" xfId="22" applyNumberFormat="1" applyFont="1" applyBorder="1" applyAlignment="1" applyProtection="1">
      <alignment horizontal="center" vertical="center"/>
      <protection/>
    </xf>
    <xf numFmtId="184" fontId="4" fillId="0" borderId="57" xfId="22" applyNumberFormat="1" applyFont="1" applyBorder="1" applyAlignment="1" applyProtection="1">
      <alignment horizontal="center" vertical="center"/>
      <protection/>
    </xf>
    <xf numFmtId="184" fontId="4" fillId="0" borderId="24" xfId="22" applyNumberFormat="1" applyFont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33" xfId="0" applyNumberFormat="1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" fontId="4" fillId="1" borderId="33" xfId="0" applyNumberFormat="1" applyFont="1" applyFill="1" applyBorder="1" applyAlignment="1">
      <alignment horizontal="center" vertical="center"/>
    </xf>
    <xf numFmtId="184" fontId="4" fillId="1" borderId="3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17" xfId="0" applyFont="1" applyFill="1" applyBorder="1" applyAlignment="1">
      <alignment horizontal="centerContinuous" vertical="center"/>
    </xf>
    <xf numFmtId="0" fontId="4" fillId="0" borderId="45" xfId="0" applyFont="1" applyFill="1" applyBorder="1" applyAlignment="1">
      <alignment horizontal="centerContinuous" vertical="center"/>
    </xf>
    <xf numFmtId="0" fontId="4" fillId="0" borderId="45" xfId="0" applyFont="1" applyFill="1" applyBorder="1" applyAlignment="1">
      <alignment horizontal="right" vertical="center"/>
    </xf>
    <xf numFmtId="184" fontId="4" fillId="0" borderId="4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68" xfId="0" applyFont="1" applyBorder="1" applyAlignment="1">
      <alignment horizontal="right" vertical="center"/>
    </xf>
    <xf numFmtId="2" fontId="4" fillId="0" borderId="68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5" xfId="0" applyFont="1" applyBorder="1" applyAlignment="1">
      <alignment horizontal="right" vertical="center"/>
    </xf>
    <xf numFmtId="184" fontId="4" fillId="0" borderId="5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72" xfId="0" applyFont="1" applyBorder="1" applyAlignment="1" applyProtection="1">
      <alignment horizontal="left" vertical="center"/>
      <protection/>
    </xf>
    <xf numFmtId="0" fontId="4" fillId="0" borderId="48" xfId="0" applyFont="1" applyBorder="1" applyAlignment="1" applyProtection="1">
      <alignment vertical="center"/>
      <protection/>
    </xf>
    <xf numFmtId="0" fontId="4" fillId="0" borderId="73" xfId="0" applyNumberFormat="1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left" vertical="center"/>
      <protection/>
    </xf>
    <xf numFmtId="0" fontId="4" fillId="0" borderId="68" xfId="0" applyFont="1" applyBorder="1" applyAlignment="1" applyProtection="1">
      <alignment vertical="center"/>
      <protection/>
    </xf>
    <xf numFmtId="0" fontId="4" fillId="0" borderId="75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Continuous" vertical="center"/>
      <protection/>
    </xf>
    <xf numFmtId="0" fontId="4" fillId="0" borderId="19" xfId="0" applyFont="1" applyBorder="1" applyAlignment="1" applyProtection="1">
      <alignment horizontal="centerContinuous" vertical="center"/>
      <protection/>
    </xf>
    <xf numFmtId="0" fontId="11" fillId="0" borderId="64" xfId="0" applyFont="1" applyBorder="1" applyAlignment="1" applyProtection="1">
      <alignment horizontal="centerContinuous" vertical="center"/>
      <protection/>
    </xf>
    <xf numFmtId="0" fontId="4" fillId="0" borderId="61" xfId="0" applyFont="1" applyBorder="1" applyAlignment="1" applyProtection="1">
      <alignment horizontal="centerContinuous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top"/>
      <protection/>
    </xf>
    <xf numFmtId="0" fontId="4" fillId="0" borderId="25" xfId="0" applyFont="1" applyBorder="1" applyAlignment="1" applyProtection="1">
      <alignment horizontal="center" vertical="top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1" fontId="4" fillId="0" borderId="41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 locked="0"/>
    </xf>
    <xf numFmtId="1" fontId="4" fillId="0" borderId="27" xfId="0" applyNumberFormat="1" applyFont="1" applyBorder="1" applyAlignment="1" applyProtection="1">
      <alignment horizontal="center"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6" xfId="0" applyNumberFormat="1" applyFont="1" applyBorder="1" applyAlignment="1" applyProtection="1">
      <alignment horizontal="center" vertical="center"/>
      <protection locked="0"/>
    </xf>
    <xf numFmtId="2" fontId="4" fillId="0" borderId="30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1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2" fontId="4" fillId="0" borderId="25" xfId="0" applyNumberFormat="1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56" xfId="0" applyNumberFormat="1" applyFont="1" applyBorder="1" applyAlignment="1" applyProtection="1">
      <alignment horizontal="center" vertical="center"/>
      <protection/>
    </xf>
    <xf numFmtId="0" fontId="4" fillId="0" borderId="56" xfId="0" applyNumberFormat="1" applyFont="1" applyBorder="1" applyAlignment="1" applyProtection="1">
      <alignment horizontal="center" vertical="center"/>
      <protection locked="0"/>
    </xf>
    <xf numFmtId="1" fontId="4" fillId="0" borderId="56" xfId="0" applyNumberFormat="1" applyFont="1" applyBorder="1" applyAlignment="1" applyProtection="1">
      <alignment horizontal="center" vertical="center"/>
      <protection locked="0"/>
    </xf>
    <xf numFmtId="2" fontId="4" fillId="0" borderId="56" xfId="0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 applyProtection="1">
      <alignment horizontal="center" vertical="center"/>
      <protection locked="0"/>
    </xf>
    <xf numFmtId="2" fontId="4" fillId="0" borderId="40" xfId="0" applyNumberFormat="1" applyFont="1" applyBorder="1" applyAlignment="1" applyProtection="1">
      <alignment horizontal="center" vertical="center"/>
      <protection/>
    </xf>
    <xf numFmtId="0" fontId="4" fillId="0" borderId="74" xfId="0" applyNumberFormat="1" applyFont="1" applyBorder="1" applyAlignment="1" applyProtection="1">
      <alignment horizontal="center" vertical="center"/>
      <protection/>
    </xf>
    <xf numFmtId="0" fontId="4" fillId="0" borderId="74" xfId="0" applyNumberFormat="1" applyFont="1" applyBorder="1" applyAlignment="1" applyProtection="1">
      <alignment horizontal="center" vertical="center"/>
      <protection locked="0"/>
    </xf>
    <xf numFmtId="1" fontId="4" fillId="0" borderId="74" xfId="0" applyNumberFormat="1" applyFont="1" applyBorder="1" applyAlignment="1" applyProtection="1">
      <alignment horizontal="center" vertical="center"/>
      <protection locked="0"/>
    </xf>
    <xf numFmtId="2" fontId="4" fillId="0" borderId="74" xfId="0" applyNumberFormat="1" applyFont="1" applyBorder="1" applyAlignment="1" applyProtection="1">
      <alignment horizontal="center" vertical="center"/>
      <protection/>
    </xf>
    <xf numFmtId="0" fontId="4" fillId="0" borderId="67" xfId="0" applyNumberFormat="1" applyFont="1" applyBorder="1" applyAlignment="1" applyProtection="1">
      <alignment horizontal="center" vertical="center"/>
      <protection locked="0"/>
    </xf>
    <xf numFmtId="2" fontId="4" fillId="0" borderId="42" xfId="0" applyNumberFormat="1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8" xfId="0" applyNumberFormat="1" applyFont="1" applyBorder="1" applyAlignment="1" applyProtection="1">
      <alignment horizontal="center" vertical="center"/>
      <protection/>
    </xf>
    <xf numFmtId="0" fontId="4" fillId="0" borderId="64" xfId="0" applyNumberFormat="1" applyFont="1" applyBorder="1" applyAlignment="1" applyProtection="1">
      <alignment horizontal="center" vertical="center"/>
      <protection locked="0"/>
    </xf>
    <xf numFmtId="2" fontId="4" fillId="0" borderId="41" xfId="0" applyNumberFormat="1" applyFont="1" applyBorder="1" applyAlignment="1" applyProtection="1">
      <alignment horizontal="center" vertical="center"/>
      <protection/>
    </xf>
    <xf numFmtId="2" fontId="4" fillId="1" borderId="22" xfId="0" applyNumberFormat="1" applyFont="1" applyFill="1" applyBorder="1" applyAlignment="1" applyProtection="1">
      <alignment horizontal="center" vertical="center"/>
      <protection/>
    </xf>
    <xf numFmtId="1" fontId="4" fillId="0" borderId="22" xfId="0" applyNumberFormat="1" applyFont="1" applyBorder="1" applyAlignment="1" applyProtection="1">
      <alignment horizontal="center" vertical="center"/>
      <protection/>
    </xf>
    <xf numFmtId="0" fontId="4" fillId="1" borderId="22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/>
    </xf>
    <xf numFmtId="0" fontId="4" fillId="0" borderId="18" xfId="20" applyFont="1" applyBorder="1" applyAlignment="1">
      <alignment horizontal="centerContinuous" vertical="center"/>
      <protection/>
    </xf>
    <xf numFmtId="0" fontId="4" fillId="0" borderId="20" xfId="20" applyFont="1" applyBorder="1" applyAlignment="1">
      <alignment horizontal="centerContinuous" vertical="center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40" xfId="20" applyFont="1" applyBorder="1" applyAlignment="1">
      <alignment horizontal="center" vertical="center"/>
      <protection/>
    </xf>
    <xf numFmtId="184" fontId="4" fillId="0" borderId="42" xfId="2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>
      <alignment horizontal="centerContinuous" vertical="center"/>
    </xf>
    <xf numFmtId="184" fontId="4" fillId="0" borderId="15" xfId="0" applyNumberFormat="1" applyFont="1" applyBorder="1" applyAlignment="1" applyProtection="1">
      <alignment horizontal="centerContinuous" vertical="center"/>
      <protection locked="0"/>
    </xf>
    <xf numFmtId="184" fontId="4" fillId="0" borderId="42" xfId="0" applyNumberFormat="1" applyFont="1" applyBorder="1" applyAlignment="1">
      <alignment horizontal="centerContinuous" vertical="center"/>
    </xf>
    <xf numFmtId="2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0" xfId="21" applyFont="1" applyAlignment="1" applyProtection="1">
      <alignment horizontal="left" vertical="top"/>
      <protection locked="0"/>
    </xf>
    <xf numFmtId="0" fontId="4" fillId="0" borderId="0" xfId="21" applyFont="1" applyAlignment="1">
      <alignment horizontal="center" vertical="center"/>
      <protection/>
    </xf>
    <xf numFmtId="0" fontId="10" fillId="0" borderId="0" xfId="21">
      <alignment/>
      <protection/>
    </xf>
    <xf numFmtId="0" fontId="5" fillId="0" borderId="0" xfId="21" applyFont="1" applyAlignment="1">
      <alignment horizontal="center" vertical="center"/>
      <protection/>
    </xf>
    <xf numFmtId="0" fontId="4" fillId="0" borderId="0" xfId="21" applyFont="1">
      <alignment/>
      <protection/>
    </xf>
    <xf numFmtId="0" fontId="4" fillId="0" borderId="59" xfId="21" applyFont="1" applyBorder="1" applyAlignment="1">
      <alignment horizontal="center" vertical="center"/>
      <protection/>
    </xf>
    <xf numFmtId="0" fontId="4" fillId="0" borderId="45" xfId="21" applyFont="1" applyBorder="1" applyAlignment="1">
      <alignment horizontal="centerContinuous" vertical="center"/>
      <protection/>
    </xf>
    <xf numFmtId="0" fontId="4" fillId="0" borderId="4" xfId="21" applyFont="1" applyBorder="1" applyAlignment="1">
      <alignment horizontal="centerContinuous" vertical="center"/>
      <protection/>
    </xf>
    <xf numFmtId="0" fontId="4" fillId="0" borderId="10" xfId="21" applyFont="1" applyBorder="1" applyAlignment="1">
      <alignment horizontal="centerContinuous" vertical="center"/>
      <protection/>
    </xf>
    <xf numFmtId="0" fontId="4" fillId="0" borderId="18" xfId="21" applyFont="1" applyBorder="1" applyAlignment="1">
      <alignment horizontal="centerContinuous" vertical="center"/>
      <protection/>
    </xf>
    <xf numFmtId="0" fontId="4" fillId="0" borderId="20" xfId="21" applyFont="1" applyBorder="1" applyAlignment="1">
      <alignment horizontal="centerContinuous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76" xfId="21" applyFont="1" applyBorder="1" applyAlignment="1">
      <alignment horizontal="center" vertical="top"/>
      <protection/>
    </xf>
    <xf numFmtId="0" fontId="4" fillId="0" borderId="7" xfId="21" applyFont="1" applyBorder="1" applyAlignment="1">
      <alignment horizontal="center" vertical="center" wrapText="1"/>
      <protection/>
    </xf>
    <xf numFmtId="0" fontId="4" fillId="0" borderId="40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top"/>
      <protection/>
    </xf>
    <xf numFmtId="0" fontId="4" fillId="0" borderId="61" xfId="21" applyFont="1" applyBorder="1" applyAlignment="1">
      <alignment horizontal="center" vertical="center"/>
      <protection/>
    </xf>
    <xf numFmtId="184" fontId="4" fillId="0" borderId="10" xfId="21" applyNumberFormat="1" applyFont="1" applyBorder="1" applyAlignment="1" applyProtection="1">
      <alignment horizontal="center" vertical="center" wrapText="1"/>
      <protection locked="0"/>
    </xf>
    <xf numFmtId="184" fontId="4" fillId="0" borderId="41" xfId="21" applyNumberFormat="1" applyFont="1" applyBorder="1" applyAlignment="1" applyProtection="1">
      <alignment horizontal="center" vertical="center" wrapText="1"/>
      <protection locked="0"/>
    </xf>
    <xf numFmtId="0" fontId="4" fillId="0" borderId="10" xfId="21" applyFont="1" applyBorder="1" applyAlignment="1" applyProtection="1">
      <alignment horizontal="center" vertical="center" wrapText="1"/>
      <protection locked="0"/>
    </xf>
    <xf numFmtId="184" fontId="4" fillId="0" borderId="41" xfId="21" applyNumberFormat="1" applyFont="1" applyBorder="1" applyAlignment="1" applyProtection="1">
      <alignment horizontal="center" vertical="center"/>
      <protection locked="0"/>
    </xf>
    <xf numFmtId="0" fontId="4" fillId="0" borderId="15" xfId="21" applyFont="1" applyBorder="1" applyAlignment="1" applyProtection="1">
      <alignment horizontal="center" vertical="center" wrapText="1"/>
      <protection locked="0"/>
    </xf>
    <xf numFmtId="184" fontId="4" fillId="0" borderId="42" xfId="21" applyNumberFormat="1" applyFont="1" applyBorder="1" applyAlignment="1" applyProtection="1">
      <alignment horizontal="center" vertical="center"/>
      <protection locked="0"/>
    </xf>
    <xf numFmtId="184" fontId="4" fillId="0" borderId="42" xfId="21" applyNumberFormat="1" applyFont="1" applyBorder="1" applyAlignment="1">
      <alignment horizontal="center" vertical="center"/>
      <protection/>
    </xf>
    <xf numFmtId="2" fontId="4" fillId="0" borderId="15" xfId="20" applyNumberFormat="1" applyFont="1" applyBorder="1" applyAlignment="1" applyProtection="1">
      <alignment horizontal="center" vertical="center" wrapText="1"/>
      <protection locked="0"/>
    </xf>
    <xf numFmtId="0" fontId="4" fillId="0" borderId="63" xfId="21" applyFont="1" applyBorder="1" applyAlignment="1">
      <alignment horizontal="center" vertical="center"/>
      <protection/>
    </xf>
    <xf numFmtId="184" fontId="4" fillId="0" borderId="15" xfId="21" applyNumberFormat="1" applyFont="1" applyBorder="1" applyAlignment="1" applyProtection="1">
      <alignment horizontal="center" vertical="center" wrapText="1"/>
      <protection locked="0"/>
    </xf>
    <xf numFmtId="184" fontId="4" fillId="0" borderId="42" xfId="21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Continuous" vertical="center"/>
      <protection locked="0"/>
    </xf>
    <xf numFmtId="184" fontId="4" fillId="0" borderId="40" xfId="21" applyNumberFormat="1" applyFont="1" applyBorder="1" applyAlignment="1">
      <alignment horizontal="center" vertical="center"/>
      <protection/>
    </xf>
    <xf numFmtId="0" fontId="4" fillId="1" borderId="62" xfId="21" applyFont="1" applyFill="1" applyBorder="1" applyAlignment="1">
      <alignment horizontal="center" vertical="center"/>
      <protection/>
    </xf>
    <xf numFmtId="184" fontId="4" fillId="0" borderId="7" xfId="21" applyNumberFormat="1" applyFont="1" applyFill="1" applyBorder="1" applyAlignment="1">
      <alignment horizontal="center" vertical="center"/>
      <protection/>
    </xf>
    <xf numFmtId="184" fontId="4" fillId="0" borderId="40" xfId="21" applyNumberFormat="1" applyFont="1" applyFill="1" applyBorder="1" applyAlignment="1">
      <alignment horizontal="center" vertical="center"/>
      <protection/>
    </xf>
    <xf numFmtId="0" fontId="4" fillId="1" borderId="7" xfId="21" applyFont="1" applyFill="1" applyBorder="1" applyAlignment="1">
      <alignment horizontal="center" vertical="center"/>
      <protection/>
    </xf>
    <xf numFmtId="0" fontId="4" fillId="1" borderId="47" xfId="21" applyFont="1" applyFill="1" applyBorder="1" applyAlignment="1">
      <alignment horizontal="center" vertical="center"/>
      <protection/>
    </xf>
    <xf numFmtId="0" fontId="4" fillId="1" borderId="77" xfId="20" applyFont="1" applyFill="1" applyBorder="1" applyAlignment="1">
      <alignment horizontal="center" vertical="center"/>
      <protection/>
    </xf>
    <xf numFmtId="0" fontId="4" fillId="1" borderId="58" xfId="20" applyFont="1" applyFill="1" applyBorder="1" applyAlignment="1">
      <alignment horizontal="center" vertical="center"/>
      <protection/>
    </xf>
    <xf numFmtId="0" fontId="4" fillId="0" borderId="18" xfId="0" applyFont="1" applyBorder="1" applyAlignment="1" applyProtection="1">
      <alignment horizontal="centerContinuous" vertical="center"/>
      <protection/>
    </xf>
    <xf numFmtId="184" fontId="4" fillId="0" borderId="26" xfId="0" applyNumberFormat="1" applyFont="1" applyBorder="1" applyAlignment="1" applyProtection="1">
      <alignment horizontal="center" vertical="center"/>
      <protection locked="0"/>
    </xf>
    <xf numFmtId="184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left" vertic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Coût en intrants par culture" xfId="19"/>
    <cellStyle name="Normal_COUTPROD" xfId="20"/>
    <cellStyle name="Normal_Coûts de production par culture" xfId="21"/>
    <cellStyle name="Normal_Récapitulatif des recettes" xfId="22"/>
    <cellStyle name="Normal_Récapitulatif des temps globaux" xfId="23"/>
    <cellStyle name="Percent" xfId="24"/>
    <cellStyle name="ta mère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du temps de travail sur le palmier dattier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7125"/>
          <c:w val="0.9675"/>
          <c:h val="0.92475"/>
        </c:manualLayout>
      </c:layout>
      <c:barChart>
        <c:barDir val="col"/>
        <c:grouping val="stacked"/>
        <c:varyColors val="0"/>
        <c:ser>
          <c:idx val="0"/>
          <c:order val="0"/>
          <c:tx>
            <c:v>p?pini?re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cultures'!$C$5:$C$30</c:f>
              <c:numCache/>
            </c:numRef>
          </c:val>
        </c:ser>
        <c:ser>
          <c:idx val="1"/>
          <c:order val="1"/>
          <c:tx>
            <c:v>pr?paration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cultures'!$D$5:$D$30</c:f>
              <c:numCache/>
            </c:numRef>
          </c:val>
        </c:ser>
        <c:ser>
          <c:idx val="2"/>
          <c:order val="2"/>
          <c:tx>
            <c:v>plantation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cultures'!$E$5:$E$30</c:f>
              <c:numCache/>
            </c:numRef>
          </c:val>
        </c:ser>
        <c:ser>
          <c:idx val="3"/>
          <c:order val="3"/>
          <c:tx>
            <c:v>entretien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cultures'!$F$5:$F$30</c:f>
              <c:numCache/>
            </c:numRef>
          </c:val>
        </c:ser>
        <c:ser>
          <c:idx val="4"/>
          <c:order val="4"/>
          <c:tx>
            <c:v>r?colte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cultures'!$G$5:$G$30</c:f>
              <c:numCache/>
            </c:numRef>
          </c:val>
        </c:ser>
        <c:ser>
          <c:idx val="5"/>
          <c:order val="5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cultures'!$H$5:$H$30</c:f>
              <c:numCache/>
            </c:numRef>
          </c:val>
        </c:ser>
        <c:overlap val="100"/>
        <c:axId val="40592341"/>
        <c:axId val="29786750"/>
      </c:barChart>
      <c:catAx>
        <c:axId val="405923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9786750"/>
        <c:crosses val="autoZero"/>
        <c:auto val="0"/>
        <c:lblOffset val="100"/>
        <c:noMultiLvlLbl val="0"/>
      </c:catAx>
      <c:valAx>
        <c:axId val="29786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5923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75"/>
          <c:y val="0.27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 la production et vente de lait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695"/>
          <c:w val="0.9545"/>
          <c:h val="0.91175"/>
        </c:manualLayout>
      </c:layout>
      <c:lineChart>
        <c:grouping val="standard"/>
        <c:varyColors val="0"/>
        <c:ser>
          <c:idx val="1"/>
          <c:order val="0"/>
          <c:tx>
            <c:v>production de lait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lait'!$C$6:$C$31</c:f>
              <c:numCache/>
            </c:numRef>
          </c:val>
          <c:smooth val="0"/>
        </c:ser>
        <c:ser>
          <c:idx val="2"/>
          <c:order val="1"/>
          <c:tx>
            <c:v>Production vendue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lait'!$G$6:$G$31</c:f>
              <c:numCache/>
            </c:numRef>
          </c:val>
          <c:smooth val="0"/>
        </c:ser>
        <c:marker val="1"/>
        <c:axId val="28536145"/>
        <c:axId val="55498714"/>
      </c:lineChart>
      <c:lineChart>
        <c:grouping val="standard"/>
        <c:varyColors val="0"/>
        <c:ser>
          <c:idx val="0"/>
          <c:order val="2"/>
          <c:tx>
            <c:v>Valeur de la 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lait'!$I$6:$I$31</c:f>
              <c:numCache/>
            </c:numRef>
          </c:val>
          <c:smooth val="0"/>
        </c:ser>
        <c:marker val="1"/>
        <c:axId val="29726379"/>
        <c:axId val="66210820"/>
      </c:lineChart>
      <c:catAx>
        <c:axId val="28536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498714"/>
        <c:crosses val="autoZero"/>
        <c:auto val="0"/>
        <c:lblOffset val="100"/>
        <c:noMultiLvlLbl val="0"/>
      </c:catAx>
      <c:valAx>
        <c:axId val="55498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Litres de lait par quinzaine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536145"/>
        <c:crossesAt val="1"/>
        <c:crossBetween val="between"/>
        <c:dispUnits/>
      </c:valAx>
      <c:catAx>
        <c:axId val="29726379"/>
        <c:scaling>
          <c:orientation val="minMax"/>
        </c:scaling>
        <c:axPos val="b"/>
        <c:delete val="1"/>
        <c:majorTickMark val="in"/>
        <c:minorTickMark val="none"/>
        <c:tickLblPos val="nextTo"/>
        <c:crossAx val="66210820"/>
        <c:crosses val="autoZero"/>
        <c:auto val="0"/>
        <c:lblOffset val="100"/>
        <c:noMultiLvlLbl val="0"/>
      </c:catAx>
      <c:valAx>
        <c:axId val="66210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72637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85"/>
          <c:y val="0.58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temps de travaux g?n?raux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1775"/>
          <c:w val="0.97425"/>
          <c:h val="0.97875"/>
        </c:manualLayout>
      </c:layout>
      <c:barChart>
        <c:barDir val="col"/>
        <c:grouping val="stacked"/>
        <c:varyColors val="0"/>
        <c:ser>
          <c:idx val="0"/>
          <c:order val="0"/>
          <c:tx>
            <c:v>irrigation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généraux'!$C$6:$C$31</c:f>
              <c:numCache/>
            </c:numRef>
          </c:val>
        </c:ser>
        <c:ser>
          <c:idx val="1"/>
          <c:order val="1"/>
          <c:tx>
            <c:v>travail du sol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généraux'!$D$6:$D$31</c:f>
              <c:numCache/>
            </c:numRef>
          </c:val>
        </c:ser>
        <c:ser>
          <c:idx val="2"/>
          <c:order val="2"/>
          <c:tx>
            <c:v>d?sherbage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généraux'!$E$6:$E$31</c:f>
              <c:numCache/>
            </c:numRef>
          </c:val>
        </c:ser>
        <c:ser>
          <c:idx val="3"/>
          <c:order val="3"/>
          <c:tx>
            <c:v>autres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généraux'!$G$6:$G$31</c:f>
              <c:numCache/>
            </c:numRef>
          </c:val>
        </c:ser>
        <c:overlap val="100"/>
        <c:axId val="59026469"/>
        <c:axId val="61476174"/>
      </c:barChart>
      <c:catAx>
        <c:axId val="590264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1476174"/>
        <c:crosses val="autoZero"/>
        <c:auto val="0"/>
        <c:lblOffset val="100"/>
        <c:noMultiLvlLbl val="0"/>
      </c:catAx>
      <c:valAx>
        <c:axId val="61476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0264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5"/>
          <c:y val="0.33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temps de travaux g?n?raux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32"/>
          <c:y val="0.17875"/>
          <c:w val="0.44625"/>
          <c:h val="0.80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('Temps de travaux généraux'!$C$4:$E$4,'Temps de travaux généraux'!$F$4)</c:f>
              <c:strCache/>
            </c:strRef>
          </c:cat>
          <c:val>
            <c:numRef>
              <c:f>('Temps de travaux généraux'!$C$32:$E$32,'Temps de travaux généraux'!$G$32)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5"/>
          <c:y val="0.27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temps de travail totaux sur l'exploitation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425"/>
          <c:y val="0.2135"/>
          <c:w val="0.493"/>
          <c:h val="0.68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temps globaux'!$C$4,'Récapitulatif des temps globaux'!$F$4,'Récapitulatif des temps globaux'!$I$4)</c:f>
              <c:strCache/>
            </c:strRef>
          </c:cat>
          <c:val>
            <c:numRef>
              <c:f>('Récapitulatif des temps globaux'!$C$33,'Récapitulatif des temps globaux'!$F$33,'Récapitulatif des temps globaux'!$I$33)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"/>
          <c:y val="0.270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temps de travail totaux sur l'exploitation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24"/>
          <c:w val="0.9605"/>
          <c:h val="0.976"/>
        </c:manualLayout>
      </c:layout>
      <c:barChart>
        <c:barDir val="col"/>
        <c:grouping val="stacked"/>
        <c:varyColors val="0"/>
        <c:ser>
          <c:idx val="0"/>
          <c:order val="0"/>
          <c:tx>
            <c:v>cultures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globaux'!$C$7:$C$32</c:f>
              <c:numCache/>
            </c:numRef>
          </c:val>
        </c:ser>
        <c:ser>
          <c:idx val="1"/>
          <c:order val="1"/>
          <c:tx>
            <c:v>travaux g?n?raux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globaux'!$F$7:$F$32</c:f>
              <c:numCache/>
            </c:numRef>
          </c:val>
        </c:ser>
        <c:ser>
          <c:idx val="2"/>
          <c:order val="2"/>
          <c:tx>
            <c:v>?levage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globaux'!$I$7:$I$32</c:f>
              <c:numCache/>
            </c:numRef>
          </c:val>
        </c:ser>
        <c:overlap val="100"/>
        <c:axId val="16414655"/>
        <c:axId val="13514168"/>
      </c:barChart>
      <c:catAx>
        <c:axId val="16414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514168"/>
        <c:crosses val="autoZero"/>
        <c:auto val="0"/>
        <c:lblOffset val="100"/>
        <c:noMultiLvlLbl val="0"/>
      </c:catAx>
      <c:valAx>
        <c:axId val="13514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4146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75"/>
          <c:y val="0.1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des divers co?ts de production (en d?penses effectives)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3075"/>
          <c:w val="0.94525"/>
          <c:h val="0.93475"/>
        </c:manualLayout>
      </c:layout>
      <c:barChart>
        <c:barDir val="col"/>
        <c:grouping val="stacked"/>
        <c:varyColors val="0"/>
        <c:ser>
          <c:idx val="0"/>
          <c:order val="0"/>
          <c:tx>
            <c:v>co?t main d'oeuvre salari?e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agric.'!$D$5:$D$30</c:f>
              <c:numCache/>
            </c:numRef>
          </c:val>
        </c:ser>
        <c:ser>
          <c:idx val="1"/>
          <c:order val="1"/>
          <c:tx>
            <c:v>co?t des intrants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agric.'!$E$5:$E$30</c:f>
              <c:numCache/>
            </c:numRef>
          </c:val>
        </c:ser>
        <c:ser>
          <c:idx val="2"/>
          <c:order val="2"/>
          <c:tx>
            <c:v>co?t de l'eau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agric.'!$F$5:$F$30</c:f>
              <c:numCache/>
            </c:numRef>
          </c:val>
        </c:ser>
        <c:ser>
          <c:idx val="4"/>
          <c:order val="3"/>
          <c:tx>
            <c:v>co?ts autres cultures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agric.'!$G$5:$G$30</c:f>
              <c:numCache/>
            </c:numRef>
          </c:val>
        </c:ser>
        <c:ser>
          <c:idx val="5"/>
          <c:order val="4"/>
          <c:tx>
            <c:v>co?t alimentation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agric.'!$H$5:$H$30</c:f>
              <c:numCache/>
            </c:numRef>
          </c:val>
        </c:ser>
        <c:ser>
          <c:idx val="3"/>
          <c:order val="5"/>
          <c:tx>
            <c:v>co?ts autres ?levage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agric.'!$I$5:$I$30</c:f>
              <c:numCache/>
            </c:numRef>
          </c:val>
        </c:ser>
        <c:overlap val="100"/>
        <c:axId val="54518649"/>
        <c:axId val="20905794"/>
      </c:barChart>
      <c:catAx>
        <c:axId val="545186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0905794"/>
        <c:crosses val="autoZero"/>
        <c:auto val="0"/>
        <c:lblOffset val="100"/>
        <c:noMultiLvlLbl val="0"/>
      </c:catAx>
      <c:valAx>
        <c:axId val="20905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5186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3"/>
          <c:y val="0.2182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co?ts de production (d?penses effectives)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5375"/>
          <c:y val="0.217"/>
          <c:w val="0.4675"/>
          <c:h val="0.6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'Récapitulatif coût prod. agric.'!$D$4:$I$4</c:f>
              <c:strCache/>
            </c:strRef>
          </c:cat>
          <c:val>
            <c:numRef>
              <c:f>'Récapitulatif coût prod. agric.'!$D$31:$I$31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5"/>
          <c:y val="0.30275"/>
        </c:manualLayout>
      </c:layout>
      <c:overlay val="0"/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recettes de l'exploitation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6775"/>
          <c:y val="0.273"/>
          <c:w val="0.79125"/>
          <c:h val="0.558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recettes'!$C$5,'Récapitulatif des recettes'!$F$5,'Récapitulatif des recettes'!$I$5)</c:f>
              <c:strCache/>
            </c:strRef>
          </c:cat>
          <c:val>
            <c:numRef>
              <c:f>('Récapitulatif des recettes'!$E$34,'Récapitulatif des recettes'!$H$34,'Récapitulatif des recettes'!$K$34)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2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temps de travail sur le palmier dattier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290"/>
      <c:depthPercent val="200"/>
      <c:rAngAx val="1"/>
    </c:view3D>
    <c:plotArea>
      <c:layout>
        <c:manualLayout>
          <c:xMode val="edge"/>
          <c:yMode val="edge"/>
          <c:x val="0.233"/>
          <c:y val="0.2185"/>
          <c:w val="0.49025"/>
          <c:h val="0.75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cultures'!$C$3:$H$3</c:f>
              <c:strCache/>
            </c:strRef>
          </c:cat>
          <c:val>
            <c:numRef>
              <c:f>'Temps de travaux des cultures'!$C$31:$H$31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cultures'!$C$3:$H$3</c:f>
              <c:strCache/>
            </c:strRef>
          </c:cat>
          <c:val>
            <c:numRef>
              <c:f>'Temps de travaux des cultures'!$E$31</c:f>
              <c:numCache>
                <c:ptCount val="1"/>
                <c:pt idx="0">
                  <c:v>0</c:v>
                </c:pt>
              </c:numCache>
            </c:numRef>
          </c:val>
        </c:ser>
        <c:firstSliceAng val="2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5"/>
          <c:y val="0.318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r?coltes en valeur de production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07325"/>
          <c:w val="0.887"/>
          <c:h val="0.862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récoltes'!$A$6:$A$31</c:f>
              <c:strCache/>
            </c:strRef>
          </c:cat>
          <c:val>
            <c:numRef>
              <c:f>'Récapitulatif des récoltes'!$C$6:$C$31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100"/>
        <c:gapWidth val="50"/>
        <c:axId val="66754159"/>
        <c:axId val="63916520"/>
      </c:barChart>
      <c:catAx>
        <c:axId val="667541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3916520"/>
        <c:crosses val="autoZero"/>
        <c:auto val="0"/>
        <c:lblOffset val="100"/>
        <c:noMultiLvlLbl val="0"/>
      </c:catAx>
      <c:valAx>
        <c:axId val="63916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75415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de la valeur de production entre les cultures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5425"/>
          <c:y val="0.4375"/>
          <c:w val="0.88875"/>
          <c:h val="0.48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récoltes'!$G$6:$G$8,'Récapitulatif des récoltes'!$G$11:$G$13)</c:f>
              <c:strCache/>
            </c:strRef>
          </c:cat>
          <c:val>
            <c:numRef>
              <c:f>('Récapitulatif des récoltes'!$L$6:$L$8,'Récapitulatif des récoltes'!$L$11:$L$13)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65"/>
          <c:y val="0.17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co?t des intrants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725"/>
          <c:y val="0.28625"/>
          <c:w val="0.7395"/>
          <c:h val="0.50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('Coût global en intrants'!$C$3,'Coût global en intrants'!$E$3,'Coût global en intrants'!$G$3,'Coût global en intrants'!$J$3,'Coût global en intrants'!$M$3)</c:f>
              <c:strCache/>
            </c:strRef>
          </c:cat>
          <c:val>
            <c:numRef>
              <c:f>('Coût global en intrants'!$D$31,'Coût global en intrants'!$F$31,'Coût global en intrants'!$I$31,'Coût global en intrants'!$L$31,'Coût global en intrants'!$N$31)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75"/>
          <c:y val="0.39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co?ts globaux en intrants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89"/>
          <c:w val="0.93925"/>
          <c:h val="0.8605"/>
        </c:manualLayout>
      </c:layout>
      <c:barChart>
        <c:barDir val="col"/>
        <c:grouping val="stacked"/>
        <c:varyColors val="0"/>
        <c:ser>
          <c:idx val="0"/>
          <c:order val="0"/>
          <c:tx>
            <c:v>semences - plants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intrants'!$D$5:$D$30</c:f>
              <c:numCache/>
            </c:numRef>
          </c:val>
        </c:ser>
        <c:ser>
          <c:idx val="1"/>
          <c:order val="1"/>
          <c:tx>
            <c:v>fumier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intrants'!$F$5:$F$30</c:f>
              <c:numCache/>
            </c:numRef>
          </c:val>
        </c:ser>
        <c:ser>
          <c:idx val="2"/>
          <c:order val="2"/>
          <c:tx>
            <c:v>engrais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intrants'!$I$5:$I$30</c:f>
              <c:numCache/>
            </c:numRef>
          </c:val>
        </c:ser>
        <c:ser>
          <c:idx val="3"/>
          <c:order val="3"/>
          <c:tx>
            <c:v>produits phytosanitaires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intrants'!$L$5:$L$30</c:f>
              <c:numCache/>
            </c:numRef>
          </c:val>
        </c:ser>
        <c:ser>
          <c:idx val="4"/>
          <c:order val="4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intrants'!$N$5:$N$30</c:f>
              <c:numCache/>
            </c:numRef>
          </c:val>
        </c:ser>
        <c:overlap val="100"/>
        <c:axId val="38377769"/>
        <c:axId val="9855602"/>
      </c:barChart>
      <c:catAx>
        <c:axId val="38377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855602"/>
        <c:crosses val="autoZero"/>
        <c:auto val="0"/>
        <c:lblOffset val="100"/>
        <c:noMultiLvlLbl val="0"/>
      </c:catAx>
      <c:valAx>
        <c:axId val="9855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3777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5"/>
          <c:y val="0.35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Co?ts de production annuels de diff?rentes cultures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200"/>
      <c:rAngAx val="1"/>
    </c:view3D>
    <c:plotArea>
      <c:layout>
        <c:manualLayout>
          <c:xMode val="edge"/>
          <c:yMode val="edge"/>
          <c:x val="0.00775"/>
          <c:y val="0.08625"/>
          <c:w val="0.9845"/>
          <c:h val="0.9095"/>
        </c:manualLayout>
      </c:layout>
      <c:bar3DChart>
        <c:barDir val="col"/>
        <c:grouping val="stacked"/>
        <c:varyColors val="0"/>
        <c:ser>
          <c:idx val="0"/>
          <c:order val="0"/>
          <c:tx>
            <c:v>travail 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par culture'!$A$5:$A$12</c:f>
              <c:strCache/>
            </c:strRef>
          </c:cat>
          <c:val>
            <c:numRef>
              <c:f>'Coûts de production par culture'!$C$5:$C$12</c:f>
              <c:numCache/>
            </c:numRef>
          </c:val>
          <c:shape val="box"/>
        </c:ser>
        <c:ser>
          <c:idx val="1"/>
          <c:order val="1"/>
          <c:tx>
            <c:v>semences - plants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par culture'!$A$5:$A$12</c:f>
              <c:strCache/>
            </c:strRef>
          </c:cat>
          <c:val>
            <c:numRef>
              <c:f>'Coûts de production par culture'!$E$5:$E$12</c:f>
              <c:numCache/>
            </c:numRef>
          </c:val>
          <c:shape val="box"/>
        </c:ser>
        <c:ser>
          <c:idx val="2"/>
          <c:order val="2"/>
          <c:tx>
            <c:v>produits phytosanitaires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par culture'!$A$5:$A$12</c:f>
              <c:strCache/>
            </c:strRef>
          </c:cat>
          <c:val>
            <c:numRef>
              <c:f>'Coûts de production par culture'!$H$5:$H$12</c:f>
              <c:numCache/>
            </c:numRef>
          </c:val>
          <c:shape val="box"/>
        </c:ser>
        <c:ser>
          <c:idx val="3"/>
          <c:order val="3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par culture'!$A$5:$A$12</c:f>
              <c:strCache/>
            </c:strRef>
          </c:cat>
          <c:val>
            <c:numRef>
              <c:f>'Coûts de production par culture'!$J$5:$J$12</c:f>
              <c:numCache/>
            </c:numRef>
          </c:val>
          <c:shape val="box"/>
        </c:ser>
        <c:overlap val="100"/>
        <c:gapDepth val="0"/>
        <c:shape val="box"/>
        <c:axId val="21591555"/>
        <c:axId val="60106268"/>
      </c:bar3DChart>
      <c:catAx>
        <c:axId val="2159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0106268"/>
        <c:crosses val="autoZero"/>
        <c:auto val="0"/>
        <c:lblOffset val="100"/>
        <c:noMultiLvlLbl val="0"/>
      </c:catAx>
      <c:valAx>
        <c:axId val="60106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591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525"/>
          <c:y val="0.21"/>
          <c:w val="0.12675"/>
          <c:h val="0.22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Co?t de production ? l'are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135"/>
          <c:y val="0.0985"/>
          <c:w val="0.97275"/>
          <c:h val="0.855"/>
        </c:manualLayout>
      </c:layout>
      <c:bar3DChart>
        <c:barDir val="col"/>
        <c:grouping val="clustered"/>
        <c:varyColors val="0"/>
        <c:ser>
          <c:idx val="0"/>
          <c:order val="0"/>
          <c:tx>
            <c:v>prod. ? l'are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par culture'!$A$5:$A$12</c:f>
              <c:strCache/>
            </c:strRef>
          </c:cat>
          <c:val>
            <c:numRef>
              <c:f>'Coûts de production par culture'!$M$5:$M$12</c:f>
              <c:numCache/>
            </c:numRef>
          </c:val>
          <c:shape val="box"/>
        </c:ser>
        <c:gapDepth val="0"/>
        <c:shape val="box"/>
        <c:axId val="4085501"/>
        <c:axId val="36769510"/>
      </c:bar3DChart>
      <c:catAx>
        <c:axId val="408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6769510"/>
        <c:crosses val="autoZero"/>
        <c:auto val="0"/>
        <c:lblOffset val="100"/>
        <c:noMultiLvlLbl val="0"/>
      </c:catAx>
      <c:valAx>
        <c:axId val="36769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8550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du volume d'eau d'irrigation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45"/>
          <c:w val="0.9425"/>
          <c:h val="0.8255"/>
        </c:manualLayout>
      </c:layout>
      <c:barChart>
        <c:barDir val="col"/>
        <c:grouping val="stacked"/>
        <c:varyColors val="0"/>
        <c:ser>
          <c:idx val="0"/>
          <c:order val="0"/>
          <c:tx>
            <c:v>tour d'eau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d''eau d''irrigation'!$A$6:$A$31</c:f>
              <c:strCache/>
            </c:strRef>
          </c:cat>
          <c:val>
            <c:numRef>
              <c:f>'Volume d''eau d''irrigation'!$G$6:$G$31</c:f>
              <c:numCache/>
            </c:numRef>
          </c:val>
        </c:ser>
        <c:ser>
          <c:idx val="1"/>
          <c:order val="1"/>
          <c:tx>
            <c:v>puits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d''eau d''irrigation'!$A$6:$A$31</c:f>
              <c:strCache/>
            </c:strRef>
          </c:cat>
          <c:val>
            <c:numRef>
              <c:f>'Volume d''eau d''irrigation'!$J$6:$J$31</c:f>
              <c:numCache/>
            </c:numRef>
          </c:val>
        </c:ser>
        <c:overlap val="100"/>
        <c:axId val="62490135"/>
        <c:axId val="25540304"/>
      </c:barChart>
      <c:catAx>
        <c:axId val="624901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5540304"/>
        <c:crosses val="autoZero"/>
        <c:auto val="0"/>
        <c:lblOffset val="100"/>
        <c:noMultiLvlLbl val="0"/>
      </c:catAx>
      <c:valAx>
        <c:axId val="25540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volume d'eau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4901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"/>
          <c:y val="0.091"/>
          <c:w val="0.089"/>
          <c:h val="0.1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0.09525</cdr:x>
      <cdr:y>0.4695</cdr:y>
    </cdr:from>
    <cdr:to>
      <cdr:x>0.09525</cdr:x>
      <cdr:y>0.65225</cdr:y>
    </cdr:to>
    <cdr:sp>
      <cdr:nvSpPr>
        <cdr:cNvPr id="1" name="Line 1"/>
        <cdr:cNvSpPr>
          <a:spLocks/>
        </cdr:cNvSpPr>
      </cdr:nvSpPr>
      <cdr:spPr>
        <a:xfrm>
          <a:off x="771525" y="1704975"/>
          <a:ext cx="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0.0775</cdr:x>
      <cdr:y>0.41025</cdr:y>
    </cdr:from>
    <cdr:to>
      <cdr:x>0.18525</cdr:x>
      <cdr:y>0.4675</cdr:y>
    </cdr:to>
    <cdr:sp>
      <cdr:nvSpPr>
        <cdr:cNvPr id="2" name="Texte 2"/>
        <cdr:cNvSpPr txBox="1">
          <a:spLocks noChangeArrowheads="1"/>
        </cdr:cNvSpPr>
      </cdr:nvSpPr>
      <cdr:spPr>
        <a:xfrm>
          <a:off x="628650" y="1485900"/>
          <a:ext cx="876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pollinisation</a:t>
          </a:r>
        </a:p>
      </cdr:txBody>
    </cdr:sp>
  </cdr:relSizeAnchor>
  <cdr:relSizeAnchor xmlns:cdr="http://schemas.openxmlformats.org/drawingml/2006/chartDrawing">
    <cdr:from>
      <cdr:x>0.29325</cdr:x>
      <cdr:y>0.4405</cdr:y>
    </cdr:from>
    <cdr:to>
      <cdr:x>0.29325</cdr:x>
      <cdr:y>0.67775</cdr:y>
    </cdr:to>
    <cdr:sp>
      <cdr:nvSpPr>
        <cdr:cNvPr id="3" name="Line 3"/>
        <cdr:cNvSpPr>
          <a:spLocks/>
        </cdr:cNvSpPr>
      </cdr:nvSpPr>
      <cdr:spPr>
        <a:xfrm flipH="1">
          <a:off x="2390775" y="1600200"/>
          <a:ext cx="0" cy="866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0.21225</cdr:x>
      <cdr:y>0.37975</cdr:y>
    </cdr:from>
    <cdr:to>
      <cdr:x>0.41225</cdr:x>
      <cdr:y>0.437</cdr:y>
    </cdr:to>
    <cdr:sp>
      <cdr:nvSpPr>
        <cdr:cNvPr id="4" name="Texte 4"/>
        <cdr:cNvSpPr txBox="1">
          <a:spLocks noChangeArrowheads="1"/>
        </cdr:cNvSpPr>
      </cdr:nvSpPr>
      <cdr:spPr>
        <a:xfrm>
          <a:off x="1724025" y="1381125"/>
          <a:ext cx="1628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suspension des régimes</a:t>
          </a:r>
        </a:p>
      </cdr:txBody>
    </cdr:sp>
  </cdr:relSizeAnchor>
  <cdr:relSizeAnchor xmlns:cdr="http://schemas.openxmlformats.org/drawingml/2006/chartDrawing">
    <cdr:from>
      <cdr:x>0.38175</cdr:x>
      <cdr:y>0.5675</cdr:y>
    </cdr:from>
    <cdr:to>
      <cdr:x>0.4115</cdr:x>
      <cdr:y>0.71225</cdr:y>
    </cdr:to>
    <cdr:sp>
      <cdr:nvSpPr>
        <cdr:cNvPr id="5" name="Line 5"/>
        <cdr:cNvSpPr>
          <a:spLocks/>
        </cdr:cNvSpPr>
      </cdr:nvSpPr>
      <cdr:spPr>
        <a:xfrm flipH="1">
          <a:off x="3105150" y="2057400"/>
          <a:ext cx="23812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0.362</cdr:x>
      <cdr:y>0.4965</cdr:y>
    </cdr:from>
    <cdr:to>
      <cdr:x>0.5055</cdr:x>
      <cdr:y>0.553</cdr:y>
    </cdr:to>
    <cdr:sp>
      <cdr:nvSpPr>
        <cdr:cNvPr id="6" name="Texte 6"/>
        <cdr:cNvSpPr txBox="1">
          <a:spLocks noChangeArrowheads="1"/>
        </cdr:cNvSpPr>
      </cdr:nvSpPr>
      <cdr:spPr>
        <a:xfrm>
          <a:off x="2943225" y="1800225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récolte des bella'</a:t>
          </a:r>
        </a:p>
      </cdr:txBody>
    </cdr:sp>
  </cdr:relSizeAnchor>
  <cdr:relSizeAnchor xmlns:cdr="http://schemas.openxmlformats.org/drawingml/2006/chartDrawing">
    <cdr:from>
      <cdr:x>0.72025</cdr:x>
      <cdr:y>0.16525</cdr:y>
    </cdr:from>
    <cdr:to>
      <cdr:x>0.77525</cdr:x>
      <cdr:y>0.43775</cdr:y>
    </cdr:to>
    <cdr:sp>
      <cdr:nvSpPr>
        <cdr:cNvPr id="7" name="Line 7"/>
        <cdr:cNvSpPr>
          <a:spLocks/>
        </cdr:cNvSpPr>
      </cdr:nvSpPr>
      <cdr:spPr>
        <a:xfrm flipH="1">
          <a:off x="5867400" y="600075"/>
          <a:ext cx="447675" cy="990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0.629</cdr:x>
      <cdr:y>0.11225</cdr:y>
    </cdr:from>
    <cdr:to>
      <cdr:x>0.818</cdr:x>
      <cdr:y>0.1695</cdr:y>
    </cdr:to>
    <cdr:sp>
      <cdr:nvSpPr>
        <cdr:cNvPr id="8" name="Texte 8"/>
        <cdr:cNvSpPr txBox="1">
          <a:spLocks noChangeArrowheads="1"/>
        </cdr:cNvSpPr>
      </cdr:nvSpPr>
      <cdr:spPr>
        <a:xfrm>
          <a:off x="5124450" y="400050"/>
          <a:ext cx="15430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récolte des deglet nour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152400</xdr:rowOff>
    </xdr:from>
    <xdr:to>
      <xdr:col>13</xdr:col>
      <xdr:colOff>733425</xdr:colOff>
      <xdr:row>76</xdr:row>
      <xdr:rowOff>152400</xdr:rowOff>
    </xdr:to>
    <xdr:graphicFrame>
      <xdr:nvGraphicFramePr>
        <xdr:cNvPr id="1" name="Chart 1"/>
        <xdr:cNvGraphicFramePr/>
      </xdr:nvGraphicFramePr>
      <xdr:xfrm>
        <a:off x="0" y="10744200"/>
        <a:ext cx="106965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85725</xdr:rowOff>
    </xdr:from>
    <xdr:to>
      <xdr:col>13</xdr:col>
      <xdr:colOff>733425</xdr:colOff>
      <xdr:row>57</xdr:row>
      <xdr:rowOff>66675</xdr:rowOff>
    </xdr:to>
    <xdr:graphicFrame>
      <xdr:nvGraphicFramePr>
        <xdr:cNvPr id="2" name="Chart 2"/>
        <xdr:cNvGraphicFramePr/>
      </xdr:nvGraphicFramePr>
      <xdr:xfrm>
        <a:off x="0" y="7115175"/>
        <a:ext cx="106965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28575</xdr:rowOff>
    </xdr:from>
    <xdr:to>
      <xdr:col>10</xdr:col>
      <xdr:colOff>962025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0" y="9039225"/>
        <a:ext cx="99155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104775</xdr:rowOff>
    </xdr:from>
    <xdr:to>
      <xdr:col>10</xdr:col>
      <xdr:colOff>962025</xdr:colOff>
      <xdr:row>55</xdr:row>
      <xdr:rowOff>104775</xdr:rowOff>
    </xdr:to>
    <xdr:graphicFrame>
      <xdr:nvGraphicFramePr>
        <xdr:cNvPr id="2" name="Chart 2"/>
        <xdr:cNvGraphicFramePr/>
      </xdr:nvGraphicFramePr>
      <xdr:xfrm>
        <a:off x="0" y="12706350"/>
        <a:ext cx="99155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35</xdr:row>
      <xdr:rowOff>38100</xdr:rowOff>
    </xdr:from>
    <xdr:to>
      <xdr:col>11</xdr:col>
      <xdr:colOff>752475</xdr:colOff>
      <xdr:row>45</xdr:row>
      <xdr:rowOff>266700</xdr:rowOff>
    </xdr:to>
    <xdr:graphicFrame>
      <xdr:nvGraphicFramePr>
        <xdr:cNvPr id="1" name="Chart 1"/>
        <xdr:cNvGraphicFramePr/>
      </xdr:nvGraphicFramePr>
      <xdr:xfrm>
        <a:off x="1200150" y="9629775"/>
        <a:ext cx="79343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10</xdr:col>
      <xdr:colOff>723900</xdr:colOff>
      <xdr:row>50</xdr:row>
      <xdr:rowOff>38100</xdr:rowOff>
    </xdr:to>
    <xdr:graphicFrame>
      <xdr:nvGraphicFramePr>
        <xdr:cNvPr id="1" name="Chart 4"/>
        <xdr:cNvGraphicFramePr/>
      </xdr:nvGraphicFramePr>
      <xdr:xfrm>
        <a:off x="0" y="6543675"/>
        <a:ext cx="81534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123825</xdr:rowOff>
    </xdr:from>
    <xdr:to>
      <xdr:col>10</xdr:col>
      <xdr:colOff>733425</xdr:colOff>
      <xdr:row>61</xdr:row>
      <xdr:rowOff>123825</xdr:rowOff>
    </xdr:to>
    <xdr:graphicFrame>
      <xdr:nvGraphicFramePr>
        <xdr:cNvPr id="2" name="Chart 5"/>
        <xdr:cNvGraphicFramePr/>
      </xdr:nvGraphicFramePr>
      <xdr:xfrm>
        <a:off x="0" y="10267950"/>
        <a:ext cx="816292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38</xdr:row>
      <xdr:rowOff>266700</xdr:rowOff>
    </xdr:from>
    <xdr:to>
      <xdr:col>12</xdr:col>
      <xdr:colOff>381000</xdr:colOff>
      <xdr:row>53</xdr:row>
      <xdr:rowOff>47625</xdr:rowOff>
    </xdr:to>
    <xdr:graphicFrame>
      <xdr:nvGraphicFramePr>
        <xdr:cNvPr id="1" name="Chart 3"/>
        <xdr:cNvGraphicFramePr/>
      </xdr:nvGraphicFramePr>
      <xdr:xfrm>
        <a:off x="876300" y="10810875"/>
        <a:ext cx="97155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20</xdr:row>
      <xdr:rowOff>142875</xdr:rowOff>
    </xdr:from>
    <xdr:to>
      <xdr:col>12</xdr:col>
      <xdr:colOff>666750</xdr:colOff>
      <xdr:row>34</xdr:row>
      <xdr:rowOff>266700</xdr:rowOff>
    </xdr:to>
    <xdr:graphicFrame>
      <xdr:nvGraphicFramePr>
        <xdr:cNvPr id="2" name="Chart 4"/>
        <xdr:cNvGraphicFramePr/>
      </xdr:nvGraphicFramePr>
      <xdr:xfrm>
        <a:off x="4972050" y="5715000"/>
        <a:ext cx="590550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114300</xdr:rowOff>
    </xdr:from>
    <xdr:to>
      <xdr:col>14</xdr:col>
      <xdr:colOff>790575</xdr:colOff>
      <xdr:row>61</xdr:row>
      <xdr:rowOff>142875</xdr:rowOff>
    </xdr:to>
    <xdr:graphicFrame>
      <xdr:nvGraphicFramePr>
        <xdr:cNvPr id="1" name="Chart 2"/>
        <xdr:cNvGraphicFramePr/>
      </xdr:nvGraphicFramePr>
      <xdr:xfrm>
        <a:off x="0" y="15297150"/>
        <a:ext cx="140017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47625</xdr:rowOff>
    </xdr:from>
    <xdr:to>
      <xdr:col>14</xdr:col>
      <xdr:colOff>790575</xdr:colOff>
      <xdr:row>45</xdr:row>
      <xdr:rowOff>266700</xdr:rowOff>
    </xdr:to>
    <xdr:graphicFrame>
      <xdr:nvGraphicFramePr>
        <xdr:cNvPr id="2" name="Chart 3"/>
        <xdr:cNvGraphicFramePr/>
      </xdr:nvGraphicFramePr>
      <xdr:xfrm>
        <a:off x="0" y="10201275"/>
        <a:ext cx="1400175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104775</xdr:rowOff>
    </xdr:from>
    <xdr:to>
      <xdr:col>12</xdr:col>
      <xdr:colOff>619125</xdr:colOff>
      <xdr:row>25</xdr:row>
      <xdr:rowOff>152400</xdr:rowOff>
    </xdr:to>
    <xdr:graphicFrame>
      <xdr:nvGraphicFramePr>
        <xdr:cNvPr id="1" name="Chart 4"/>
        <xdr:cNvGraphicFramePr/>
      </xdr:nvGraphicFramePr>
      <xdr:xfrm>
        <a:off x="0" y="4162425"/>
        <a:ext cx="104775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12</xdr:col>
      <xdr:colOff>619125</xdr:colOff>
      <xdr:row>36</xdr:row>
      <xdr:rowOff>142875</xdr:rowOff>
    </xdr:to>
    <xdr:graphicFrame>
      <xdr:nvGraphicFramePr>
        <xdr:cNvPr id="2" name="Chart 5"/>
        <xdr:cNvGraphicFramePr/>
      </xdr:nvGraphicFramePr>
      <xdr:xfrm>
        <a:off x="0" y="8153400"/>
        <a:ext cx="104775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66675</xdr:rowOff>
    </xdr:from>
    <xdr:to>
      <xdr:col>10</xdr:col>
      <xdr:colOff>838200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0" y="9410700"/>
        <a:ext cx="94107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161925</xdr:rowOff>
    </xdr:from>
    <xdr:to>
      <xdr:col>9</xdr:col>
      <xdr:colOff>857250</xdr:colOff>
      <xdr:row>54</xdr:row>
      <xdr:rowOff>114300</xdr:rowOff>
    </xdr:to>
    <xdr:graphicFrame>
      <xdr:nvGraphicFramePr>
        <xdr:cNvPr id="1" name="Chart 1"/>
        <xdr:cNvGraphicFramePr/>
      </xdr:nvGraphicFramePr>
      <xdr:xfrm>
        <a:off x="0" y="6800850"/>
        <a:ext cx="86582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0.31075</cdr:x>
      <cdr:y>0.19925</cdr:y>
    </cdr:from>
    <cdr:to>
      <cdr:x>0.528</cdr:x>
      <cdr:y>0.25275</cdr:y>
    </cdr:to>
    <cdr:sp>
      <cdr:nvSpPr>
        <cdr:cNvPr id="1" name="Texte 3"/>
        <cdr:cNvSpPr txBox="1">
          <a:spLocks noChangeArrowheads="1"/>
        </cdr:cNvSpPr>
      </cdr:nvSpPr>
      <cdr:spPr>
        <a:xfrm>
          <a:off x="2600325" y="742950"/>
          <a:ext cx="18192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autres : construction swagi en ciment</a:t>
          </a:r>
        </a:p>
      </cdr:txBody>
    </cdr:sp>
  </cdr:relSizeAnchor>
  <cdr:relSizeAnchor xmlns:cdr="http://schemas.openxmlformats.org/drawingml/2006/chartDrawing">
    <cdr:from>
      <cdr:x>0.23575</cdr:x>
      <cdr:y>0.25625</cdr:y>
    </cdr:from>
    <cdr:to>
      <cdr:x>0.34175</cdr:x>
      <cdr:y>0.366</cdr:y>
    </cdr:to>
    <cdr:sp>
      <cdr:nvSpPr>
        <cdr:cNvPr id="2" name="Line 5"/>
        <cdr:cNvSpPr>
          <a:spLocks/>
        </cdr:cNvSpPr>
      </cdr:nvSpPr>
      <cdr:spPr>
        <a:xfrm flipH="1">
          <a:off x="1971675" y="952500"/>
          <a:ext cx="885825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0.09325</cdr:x>
      <cdr:y>0.17475</cdr:y>
    </cdr:from>
    <cdr:to>
      <cdr:x>0.30125</cdr:x>
      <cdr:y>0.22975</cdr:y>
    </cdr:to>
    <cdr:sp>
      <cdr:nvSpPr>
        <cdr:cNvPr id="3" name="Line 6"/>
        <cdr:cNvSpPr>
          <a:spLocks/>
        </cdr:cNvSpPr>
      </cdr:nvSpPr>
      <cdr:spPr>
        <a:xfrm flipH="1" flipV="1">
          <a:off x="771525" y="647700"/>
          <a:ext cx="174307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38100</xdr:rowOff>
    </xdr:from>
    <xdr:to>
      <xdr:col>10</xdr:col>
      <xdr:colOff>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9525" y="5629275"/>
        <a:ext cx="83724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95250</xdr:rowOff>
    </xdr:from>
    <xdr:to>
      <xdr:col>9</xdr:col>
      <xdr:colOff>828675</xdr:colOff>
      <xdr:row>71</xdr:row>
      <xdr:rowOff>28575</xdr:rowOff>
    </xdr:to>
    <xdr:graphicFrame>
      <xdr:nvGraphicFramePr>
        <xdr:cNvPr id="2" name="Chart 4"/>
        <xdr:cNvGraphicFramePr/>
      </xdr:nvGraphicFramePr>
      <xdr:xfrm>
        <a:off x="0" y="9410700"/>
        <a:ext cx="837247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defaultGridColor="0" colorId="54" workbookViewId="0" topLeftCell="A1">
      <selection activeCell="M20" sqref="M20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  <legacyDrawing r:id="rId3"/>
  <oleObjects>
    <oleObject progId="Document" shapeId="643758" r:id="rId1"/>
    <oleObject progId="Document" shapeId="666690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defaultGridColor="0" zoomScale="85" zoomScaleNormal="85" colorId="37" workbookViewId="0" topLeftCell="A1">
      <pane ySplit="5" topLeftCell="MZI10" activePane="bottomLeft" state="frozen"/>
      <selection pane="topLeft" activeCell="E37" sqref="E37"/>
      <selection pane="bottomLeft" activeCell="A1" sqref="A1"/>
    </sheetView>
  </sheetViews>
  <sheetFormatPr defaultColWidth="11.00390625" defaultRowHeight="15.75" customHeight="1"/>
  <cols>
    <col min="1" max="16384" width="11.375" style="4" customWidth="1"/>
  </cols>
  <sheetData>
    <row r="1" spans="1:6" ht="15.75" customHeight="1">
      <c r="A1" s="42" t="s">
        <v>9</v>
      </c>
      <c r="F1" s="6" t="s">
        <v>112</v>
      </c>
    </row>
    <row r="2" spans="1:6" ht="15.75" customHeight="1">
      <c r="A2" s="42" t="s">
        <v>11</v>
      </c>
      <c r="F2"/>
    </row>
    <row r="3" spans="1:10" ht="15.75" customHeight="1" thickBot="1">
      <c r="A3" s="5"/>
      <c r="B3" s="5"/>
      <c r="C3" s="5"/>
      <c r="D3" s="5"/>
      <c r="E3" s="5"/>
      <c r="G3" s="5"/>
      <c r="H3" s="5"/>
      <c r="I3" s="5"/>
      <c r="J3" s="5"/>
    </row>
    <row r="4" spans="1:10" ht="15.75" customHeight="1">
      <c r="A4" s="12"/>
      <c r="B4" s="112"/>
      <c r="C4" s="112"/>
      <c r="D4" s="46" t="s">
        <v>113</v>
      </c>
      <c r="E4" s="101"/>
      <c r="F4" s="112" t="s">
        <v>114</v>
      </c>
      <c r="G4" s="46" t="s">
        <v>115</v>
      </c>
      <c r="H4" s="46"/>
      <c r="I4" s="101"/>
      <c r="J4" s="161" t="s">
        <v>116</v>
      </c>
    </row>
    <row r="5" spans="1:10" ht="15.75" customHeight="1" thickBot="1">
      <c r="A5" s="77" t="s">
        <v>14</v>
      </c>
      <c r="B5" s="79" t="s">
        <v>15</v>
      </c>
      <c r="C5" s="79" t="s">
        <v>117</v>
      </c>
      <c r="D5" s="52" t="s">
        <v>77</v>
      </c>
      <c r="E5" s="52" t="s">
        <v>25</v>
      </c>
      <c r="F5" s="79" t="s">
        <v>118</v>
      </c>
      <c r="G5" s="52" t="s">
        <v>77</v>
      </c>
      <c r="H5" s="52" t="s">
        <v>119</v>
      </c>
      <c r="I5" s="52" t="s">
        <v>25</v>
      </c>
      <c r="J5" s="54" t="s">
        <v>120</v>
      </c>
    </row>
    <row r="6" spans="1:10" ht="15.75" customHeight="1">
      <c r="A6" s="22" t="s">
        <v>26</v>
      </c>
      <c r="B6" s="24" t="s">
        <v>27</v>
      </c>
      <c r="C6" s="126">
        <v>140</v>
      </c>
      <c r="D6" s="126">
        <v>0</v>
      </c>
      <c r="E6" s="82">
        <f aca="true" t="shared" si="0" ref="E6:E32">IF(C6=0,0,PRODUCT(D6*J6/C6))</f>
        <v>0</v>
      </c>
      <c r="F6" s="126">
        <f aca="true" t="shared" si="1" ref="F6:F31">SUM(C6-G6)</f>
        <v>0</v>
      </c>
      <c r="G6" s="126">
        <v>140</v>
      </c>
      <c r="H6" s="104">
        <v>0.45</v>
      </c>
      <c r="I6" s="82">
        <f aca="true" t="shared" si="2" ref="I6:I31">PRODUCT(H6*G6)</f>
        <v>63</v>
      </c>
      <c r="J6" s="83">
        <f aca="true" t="shared" si="3" ref="J6:J31">IF(G6=0,0,PRODUCT(C6*I6/G6))</f>
        <v>63</v>
      </c>
    </row>
    <row r="7" spans="1:10" ht="15.75" customHeight="1" thickBot="1">
      <c r="A7" s="28"/>
      <c r="B7" s="20" t="s">
        <v>28</v>
      </c>
      <c r="C7" s="129">
        <v>110</v>
      </c>
      <c r="D7" s="129">
        <v>0</v>
      </c>
      <c r="E7" s="93">
        <f t="shared" si="0"/>
        <v>0</v>
      </c>
      <c r="F7" s="129">
        <f t="shared" si="1"/>
        <v>0</v>
      </c>
      <c r="G7" s="129">
        <v>110</v>
      </c>
      <c r="H7" s="107">
        <v>0.45</v>
      </c>
      <c r="I7" s="90">
        <f t="shared" si="2"/>
        <v>49.5</v>
      </c>
      <c r="J7" s="91">
        <f t="shared" si="3"/>
        <v>49.5</v>
      </c>
    </row>
    <row r="8" spans="1:10" ht="15.75" customHeight="1">
      <c r="A8" s="32" t="s">
        <v>29</v>
      </c>
      <c r="B8" s="33" t="s">
        <v>30</v>
      </c>
      <c r="C8" s="85">
        <v>180</v>
      </c>
      <c r="D8" s="85">
        <v>0</v>
      </c>
      <c r="E8" s="82">
        <f t="shared" si="0"/>
        <v>0</v>
      </c>
      <c r="F8" s="85">
        <f t="shared" si="1"/>
        <v>0</v>
      </c>
      <c r="G8" s="85">
        <v>180</v>
      </c>
      <c r="H8" s="87">
        <v>0.45</v>
      </c>
      <c r="I8" s="93">
        <f t="shared" si="2"/>
        <v>81</v>
      </c>
      <c r="J8" s="88">
        <f t="shared" si="3"/>
        <v>81</v>
      </c>
    </row>
    <row r="9" spans="1:10" ht="15.75" customHeight="1" thickBot="1">
      <c r="A9" s="28"/>
      <c r="B9" s="20" t="s">
        <v>31</v>
      </c>
      <c r="C9" s="129">
        <v>120</v>
      </c>
      <c r="D9" s="129">
        <v>0</v>
      </c>
      <c r="E9" s="93">
        <f t="shared" si="0"/>
        <v>0</v>
      </c>
      <c r="F9" s="129">
        <f t="shared" si="1"/>
        <v>12</v>
      </c>
      <c r="G9" s="129">
        <v>108</v>
      </c>
      <c r="H9" s="107">
        <v>0.45</v>
      </c>
      <c r="I9" s="90">
        <f t="shared" si="2"/>
        <v>48.6</v>
      </c>
      <c r="J9" s="91">
        <f t="shared" si="3"/>
        <v>54</v>
      </c>
    </row>
    <row r="10" spans="1:10" ht="15.75" customHeight="1">
      <c r="A10" s="32" t="s">
        <v>32</v>
      </c>
      <c r="B10" s="33" t="s">
        <v>33</v>
      </c>
      <c r="C10" s="85">
        <v>130</v>
      </c>
      <c r="D10" s="85">
        <v>0</v>
      </c>
      <c r="E10" s="82">
        <f t="shared" si="0"/>
        <v>0</v>
      </c>
      <c r="F10" s="85">
        <f t="shared" si="1"/>
        <v>13</v>
      </c>
      <c r="G10" s="85">
        <v>117</v>
      </c>
      <c r="H10" s="87">
        <v>0.45</v>
      </c>
      <c r="I10" s="93">
        <f t="shared" si="2"/>
        <v>52.65</v>
      </c>
      <c r="J10" s="88">
        <f t="shared" si="3"/>
        <v>58.5</v>
      </c>
    </row>
    <row r="11" spans="1:10" ht="15.75" customHeight="1">
      <c r="A11" s="32"/>
      <c r="B11" s="33" t="s">
        <v>34</v>
      </c>
      <c r="C11" s="85">
        <v>140</v>
      </c>
      <c r="D11" s="85">
        <v>0</v>
      </c>
      <c r="E11" s="93">
        <f t="shared" si="0"/>
        <v>0</v>
      </c>
      <c r="F11" s="85">
        <f t="shared" si="1"/>
        <v>14</v>
      </c>
      <c r="G11" s="85">
        <v>126</v>
      </c>
      <c r="H11" s="87">
        <v>0.45</v>
      </c>
      <c r="I11" s="93">
        <f t="shared" si="2"/>
        <v>56.7</v>
      </c>
      <c r="J11" s="88">
        <f t="shared" si="3"/>
        <v>63</v>
      </c>
    </row>
    <row r="12" spans="1:10" ht="15.75" customHeight="1" thickBot="1">
      <c r="A12" s="28"/>
      <c r="B12" s="20" t="s">
        <v>35</v>
      </c>
      <c r="C12" s="129">
        <v>140</v>
      </c>
      <c r="D12" s="129">
        <v>0</v>
      </c>
      <c r="E12" s="93">
        <f t="shared" si="0"/>
        <v>0</v>
      </c>
      <c r="F12" s="129">
        <f t="shared" si="1"/>
        <v>14</v>
      </c>
      <c r="G12" s="129">
        <v>126</v>
      </c>
      <c r="H12" s="107">
        <v>0.45</v>
      </c>
      <c r="I12" s="90">
        <f t="shared" si="2"/>
        <v>56.7</v>
      </c>
      <c r="J12" s="91">
        <f t="shared" si="3"/>
        <v>63</v>
      </c>
    </row>
    <row r="13" spans="1:10" ht="15.75" customHeight="1">
      <c r="A13" s="32" t="s">
        <v>36</v>
      </c>
      <c r="B13" s="33" t="s">
        <v>37</v>
      </c>
      <c r="C13" s="85">
        <v>160</v>
      </c>
      <c r="D13" s="85">
        <v>0</v>
      </c>
      <c r="E13" s="82">
        <f t="shared" si="0"/>
        <v>0</v>
      </c>
      <c r="F13" s="85">
        <f t="shared" si="1"/>
        <v>16</v>
      </c>
      <c r="G13" s="85">
        <v>144</v>
      </c>
      <c r="H13" s="87">
        <v>0.45</v>
      </c>
      <c r="I13" s="93">
        <f t="shared" si="2"/>
        <v>64.8</v>
      </c>
      <c r="J13" s="88">
        <f t="shared" si="3"/>
        <v>72</v>
      </c>
    </row>
    <row r="14" spans="1:10" ht="15.75" customHeight="1" thickBot="1">
      <c r="A14" s="28"/>
      <c r="B14" s="20" t="s">
        <v>38</v>
      </c>
      <c r="C14" s="129">
        <v>150</v>
      </c>
      <c r="D14" s="129">
        <v>0</v>
      </c>
      <c r="E14" s="93">
        <f t="shared" si="0"/>
        <v>0</v>
      </c>
      <c r="F14" s="129">
        <f t="shared" si="1"/>
        <v>15</v>
      </c>
      <c r="G14" s="129">
        <v>135</v>
      </c>
      <c r="H14" s="107">
        <v>0.45</v>
      </c>
      <c r="I14" s="90">
        <f t="shared" si="2"/>
        <v>60.75</v>
      </c>
      <c r="J14" s="91">
        <f t="shared" si="3"/>
        <v>67.5</v>
      </c>
    </row>
    <row r="15" spans="1:10" ht="15.75" customHeight="1">
      <c r="A15" s="32" t="s">
        <v>39</v>
      </c>
      <c r="B15" s="33" t="s">
        <v>40</v>
      </c>
      <c r="C15" s="85">
        <v>130</v>
      </c>
      <c r="D15" s="85">
        <v>0</v>
      </c>
      <c r="E15" s="82">
        <f t="shared" si="0"/>
        <v>0</v>
      </c>
      <c r="F15" s="85">
        <f t="shared" si="1"/>
        <v>13</v>
      </c>
      <c r="G15" s="85">
        <v>117</v>
      </c>
      <c r="H15" s="87">
        <v>0.45</v>
      </c>
      <c r="I15" s="93">
        <f t="shared" si="2"/>
        <v>52.65</v>
      </c>
      <c r="J15" s="88">
        <f t="shared" si="3"/>
        <v>58.5</v>
      </c>
    </row>
    <row r="16" spans="1:10" ht="15.75" customHeight="1" thickBot="1">
      <c r="A16" s="28"/>
      <c r="B16" s="20" t="s">
        <v>41</v>
      </c>
      <c r="C16" s="129">
        <v>130</v>
      </c>
      <c r="D16" s="129">
        <v>0</v>
      </c>
      <c r="E16" s="93">
        <f t="shared" si="0"/>
        <v>0</v>
      </c>
      <c r="F16" s="129">
        <f t="shared" si="1"/>
        <v>13</v>
      </c>
      <c r="G16" s="129">
        <v>117</v>
      </c>
      <c r="H16" s="107">
        <v>0.45</v>
      </c>
      <c r="I16" s="90">
        <f t="shared" si="2"/>
        <v>52.65</v>
      </c>
      <c r="J16" s="91">
        <f t="shared" si="3"/>
        <v>58.5</v>
      </c>
    </row>
    <row r="17" spans="1:10" ht="15.75" customHeight="1">
      <c r="A17" s="32" t="s">
        <v>42</v>
      </c>
      <c r="B17" s="33" t="s">
        <v>43</v>
      </c>
      <c r="C17" s="85">
        <v>130</v>
      </c>
      <c r="D17" s="85">
        <v>0</v>
      </c>
      <c r="E17" s="82">
        <f t="shared" si="0"/>
        <v>0</v>
      </c>
      <c r="F17" s="85">
        <f t="shared" si="1"/>
        <v>13</v>
      </c>
      <c r="G17" s="85">
        <v>117</v>
      </c>
      <c r="H17" s="87">
        <v>0.45</v>
      </c>
      <c r="I17" s="93">
        <f t="shared" si="2"/>
        <v>52.65</v>
      </c>
      <c r="J17" s="88">
        <f t="shared" si="3"/>
        <v>58.5</v>
      </c>
    </row>
    <row r="18" spans="1:10" ht="15.75" customHeight="1" thickBot="1">
      <c r="A18" s="28"/>
      <c r="B18" s="20" t="s">
        <v>44</v>
      </c>
      <c r="C18" s="129">
        <v>150</v>
      </c>
      <c r="D18" s="129">
        <v>0</v>
      </c>
      <c r="E18" s="93">
        <f t="shared" si="0"/>
        <v>0</v>
      </c>
      <c r="F18" s="129">
        <f t="shared" si="1"/>
        <v>15</v>
      </c>
      <c r="G18" s="129">
        <v>135</v>
      </c>
      <c r="H18" s="107">
        <v>0.45</v>
      </c>
      <c r="I18" s="90">
        <f t="shared" si="2"/>
        <v>60.75</v>
      </c>
      <c r="J18" s="91">
        <f t="shared" si="3"/>
        <v>67.5</v>
      </c>
    </row>
    <row r="19" spans="1:10" ht="15.75" customHeight="1">
      <c r="A19" s="32" t="s">
        <v>45</v>
      </c>
      <c r="B19" s="33" t="s">
        <v>46</v>
      </c>
      <c r="C19" s="85">
        <v>130</v>
      </c>
      <c r="D19" s="85">
        <v>0</v>
      </c>
      <c r="E19" s="82">
        <f t="shared" si="0"/>
        <v>0</v>
      </c>
      <c r="F19" s="85">
        <f t="shared" si="1"/>
        <v>13</v>
      </c>
      <c r="G19" s="85">
        <v>117</v>
      </c>
      <c r="H19" s="87">
        <v>0.45</v>
      </c>
      <c r="I19" s="93">
        <f t="shared" si="2"/>
        <v>52.65</v>
      </c>
      <c r="J19" s="88">
        <f t="shared" si="3"/>
        <v>58.5</v>
      </c>
    </row>
    <row r="20" spans="1:10" ht="15.75" customHeight="1" thickBot="1">
      <c r="A20" s="28"/>
      <c r="B20" s="20" t="s">
        <v>47</v>
      </c>
      <c r="C20" s="129">
        <v>140</v>
      </c>
      <c r="D20" s="129">
        <v>0</v>
      </c>
      <c r="E20" s="93">
        <f t="shared" si="0"/>
        <v>0</v>
      </c>
      <c r="F20" s="129">
        <f t="shared" si="1"/>
        <v>14</v>
      </c>
      <c r="G20" s="129">
        <v>126</v>
      </c>
      <c r="H20" s="107">
        <v>0.45</v>
      </c>
      <c r="I20" s="90">
        <f t="shared" si="2"/>
        <v>56.7</v>
      </c>
      <c r="J20" s="91">
        <f t="shared" si="3"/>
        <v>63</v>
      </c>
    </row>
    <row r="21" spans="1:10" ht="15.75" customHeight="1">
      <c r="A21" s="32" t="s">
        <v>48</v>
      </c>
      <c r="B21" s="33" t="s">
        <v>49</v>
      </c>
      <c r="C21" s="85">
        <v>140</v>
      </c>
      <c r="D21" s="85">
        <v>0</v>
      </c>
      <c r="E21" s="82">
        <f t="shared" si="0"/>
        <v>0</v>
      </c>
      <c r="F21" s="85">
        <f t="shared" si="1"/>
        <v>14</v>
      </c>
      <c r="G21" s="85">
        <v>126</v>
      </c>
      <c r="H21" s="87">
        <v>0.45</v>
      </c>
      <c r="I21" s="93">
        <f t="shared" si="2"/>
        <v>56.7</v>
      </c>
      <c r="J21" s="88">
        <f t="shared" si="3"/>
        <v>63</v>
      </c>
    </row>
    <row r="22" spans="1:10" ht="15.75" customHeight="1">
      <c r="A22" s="32"/>
      <c r="B22" s="33" t="s">
        <v>50</v>
      </c>
      <c r="C22" s="85">
        <v>140</v>
      </c>
      <c r="D22" s="85">
        <v>0</v>
      </c>
      <c r="E22" s="93">
        <f t="shared" si="0"/>
        <v>0</v>
      </c>
      <c r="F22" s="85">
        <f t="shared" si="1"/>
        <v>14</v>
      </c>
      <c r="G22" s="85">
        <v>126</v>
      </c>
      <c r="H22" s="87">
        <v>0.45</v>
      </c>
      <c r="I22" s="93">
        <f t="shared" si="2"/>
        <v>56.7</v>
      </c>
      <c r="J22" s="88">
        <f t="shared" si="3"/>
        <v>63</v>
      </c>
    </row>
    <row r="23" spans="1:10" ht="15.75" customHeight="1" thickBot="1">
      <c r="A23" s="28"/>
      <c r="B23" s="20" t="s">
        <v>51</v>
      </c>
      <c r="C23" s="129">
        <v>126</v>
      </c>
      <c r="D23" s="129">
        <v>0</v>
      </c>
      <c r="E23" s="93">
        <f t="shared" si="0"/>
        <v>0</v>
      </c>
      <c r="F23" s="129">
        <f t="shared" si="1"/>
        <v>28</v>
      </c>
      <c r="G23" s="129">
        <v>98</v>
      </c>
      <c r="H23" s="107">
        <v>0.45</v>
      </c>
      <c r="I23" s="90">
        <f t="shared" si="2"/>
        <v>44.1</v>
      </c>
      <c r="J23" s="91">
        <f t="shared" si="3"/>
        <v>56.7</v>
      </c>
    </row>
    <row r="24" spans="1:10" ht="15.75" customHeight="1">
      <c r="A24" s="32" t="s">
        <v>52</v>
      </c>
      <c r="B24" s="33" t="s">
        <v>53</v>
      </c>
      <c r="C24" s="85">
        <v>126</v>
      </c>
      <c r="D24" s="85">
        <v>0</v>
      </c>
      <c r="E24" s="82">
        <f t="shared" si="0"/>
        <v>0</v>
      </c>
      <c r="F24" s="85">
        <f t="shared" si="1"/>
        <v>28</v>
      </c>
      <c r="G24" s="85">
        <v>98</v>
      </c>
      <c r="H24" s="87">
        <v>0.45</v>
      </c>
      <c r="I24" s="93">
        <f t="shared" si="2"/>
        <v>44.1</v>
      </c>
      <c r="J24" s="88">
        <f t="shared" si="3"/>
        <v>56.7</v>
      </c>
    </row>
    <row r="25" spans="1:10" ht="15.75" customHeight="1" thickBot="1">
      <c r="A25" s="28"/>
      <c r="B25" s="20" t="s">
        <v>54</v>
      </c>
      <c r="C25" s="129">
        <v>126</v>
      </c>
      <c r="D25" s="129">
        <v>0</v>
      </c>
      <c r="E25" s="93">
        <f t="shared" si="0"/>
        <v>0</v>
      </c>
      <c r="F25" s="129">
        <f t="shared" si="1"/>
        <v>28</v>
      </c>
      <c r="G25" s="129">
        <v>98</v>
      </c>
      <c r="H25" s="107">
        <v>0.45</v>
      </c>
      <c r="I25" s="90">
        <f t="shared" si="2"/>
        <v>44.1</v>
      </c>
      <c r="J25" s="91">
        <f t="shared" si="3"/>
        <v>56.7</v>
      </c>
    </row>
    <row r="26" spans="1:10" ht="15.75" customHeight="1">
      <c r="A26" s="32" t="s">
        <v>55</v>
      </c>
      <c r="B26" s="33" t="s">
        <v>56</v>
      </c>
      <c r="C26" s="85">
        <v>126</v>
      </c>
      <c r="D26" s="85">
        <v>0</v>
      </c>
      <c r="E26" s="82">
        <f t="shared" si="0"/>
        <v>0</v>
      </c>
      <c r="F26" s="85">
        <f t="shared" si="1"/>
        <v>28</v>
      </c>
      <c r="G26" s="85">
        <v>98</v>
      </c>
      <c r="H26" s="87">
        <v>0.45</v>
      </c>
      <c r="I26" s="93">
        <f t="shared" si="2"/>
        <v>44.1</v>
      </c>
      <c r="J26" s="88">
        <f t="shared" si="3"/>
        <v>56.7</v>
      </c>
    </row>
    <row r="27" spans="1:10" ht="15.75" customHeight="1" thickBot="1">
      <c r="A27" s="28"/>
      <c r="B27" s="20" t="s">
        <v>57</v>
      </c>
      <c r="C27" s="129">
        <v>112</v>
      </c>
      <c r="D27" s="129">
        <v>0</v>
      </c>
      <c r="E27" s="93">
        <f t="shared" si="0"/>
        <v>0</v>
      </c>
      <c r="F27" s="129">
        <f t="shared" si="1"/>
        <v>28</v>
      </c>
      <c r="G27" s="129">
        <v>84</v>
      </c>
      <c r="H27" s="107">
        <v>0.45</v>
      </c>
      <c r="I27" s="90">
        <f t="shared" si="2"/>
        <v>37.800000000000004</v>
      </c>
      <c r="J27" s="91">
        <f t="shared" si="3"/>
        <v>50.400000000000006</v>
      </c>
    </row>
    <row r="28" spans="1:10" ht="15.75" customHeight="1">
      <c r="A28" s="32" t="s">
        <v>58</v>
      </c>
      <c r="B28" s="33" t="s">
        <v>59</v>
      </c>
      <c r="C28" s="85">
        <v>112</v>
      </c>
      <c r="D28" s="85">
        <v>0</v>
      </c>
      <c r="E28" s="82">
        <f t="shared" si="0"/>
        <v>0</v>
      </c>
      <c r="F28" s="85">
        <f t="shared" si="1"/>
        <v>28</v>
      </c>
      <c r="G28" s="85">
        <v>84</v>
      </c>
      <c r="H28" s="87">
        <v>0.45</v>
      </c>
      <c r="I28" s="93">
        <f t="shared" si="2"/>
        <v>37.800000000000004</v>
      </c>
      <c r="J28" s="88">
        <f t="shared" si="3"/>
        <v>50.400000000000006</v>
      </c>
    </row>
    <row r="29" spans="1:10" ht="15.75" customHeight="1" thickBot="1">
      <c r="A29" s="28"/>
      <c r="B29" s="20" t="s">
        <v>60</v>
      </c>
      <c r="C29" s="129">
        <v>140</v>
      </c>
      <c r="D29" s="129">
        <v>0</v>
      </c>
      <c r="E29" s="93">
        <f t="shared" si="0"/>
        <v>0</v>
      </c>
      <c r="F29" s="129">
        <f t="shared" si="1"/>
        <v>42</v>
      </c>
      <c r="G29" s="129">
        <v>98</v>
      </c>
      <c r="H29" s="107">
        <v>0.45</v>
      </c>
      <c r="I29" s="90">
        <f t="shared" si="2"/>
        <v>44.1</v>
      </c>
      <c r="J29" s="91">
        <f t="shared" si="3"/>
        <v>63</v>
      </c>
    </row>
    <row r="30" spans="1:10" ht="15.75" customHeight="1">
      <c r="A30" s="32" t="s">
        <v>61</v>
      </c>
      <c r="B30" s="33" t="s">
        <v>62</v>
      </c>
      <c r="C30" s="85">
        <v>112</v>
      </c>
      <c r="D30" s="85">
        <v>0</v>
      </c>
      <c r="E30" s="82">
        <f t="shared" si="0"/>
        <v>0</v>
      </c>
      <c r="F30" s="85">
        <f t="shared" si="1"/>
        <v>14</v>
      </c>
      <c r="G30" s="85">
        <v>98</v>
      </c>
      <c r="H30" s="87">
        <v>0.45</v>
      </c>
      <c r="I30" s="93">
        <f t="shared" si="2"/>
        <v>44.1</v>
      </c>
      <c r="J30" s="88">
        <f t="shared" si="3"/>
        <v>50.4</v>
      </c>
    </row>
    <row r="31" spans="1:10" ht="15.75" customHeight="1" thickBot="1">
      <c r="A31" s="28"/>
      <c r="B31" s="20" t="s">
        <v>63</v>
      </c>
      <c r="C31" s="129">
        <v>112</v>
      </c>
      <c r="D31" s="129">
        <v>0</v>
      </c>
      <c r="E31" s="93">
        <f t="shared" si="0"/>
        <v>0</v>
      </c>
      <c r="F31" s="129">
        <f t="shared" si="1"/>
        <v>14</v>
      </c>
      <c r="G31" s="129">
        <v>98</v>
      </c>
      <c r="H31" s="107">
        <v>0.45</v>
      </c>
      <c r="I31" s="90">
        <f t="shared" si="2"/>
        <v>44.1</v>
      </c>
      <c r="J31" s="91">
        <f t="shared" si="3"/>
        <v>50.4</v>
      </c>
    </row>
    <row r="32" spans="1:10" ht="18.75" customHeight="1" thickBot="1">
      <c r="A32" s="28" t="s">
        <v>22</v>
      </c>
      <c r="B32" s="111"/>
      <c r="C32" s="20">
        <f>SUM(C6:C31)</f>
        <v>3452</v>
      </c>
      <c r="D32" s="20">
        <f>SUM(D6:D31)</f>
        <v>0</v>
      </c>
      <c r="E32" s="66">
        <f t="shared" si="0"/>
        <v>0</v>
      </c>
      <c r="F32" s="20">
        <f>SUM(F6:F31)</f>
        <v>431</v>
      </c>
      <c r="G32" s="20">
        <f>SUM(G6:G31)</f>
        <v>3021</v>
      </c>
      <c r="H32" s="111"/>
      <c r="I32" s="90">
        <f>SUM(I6:I31)</f>
        <v>1359.4499999999996</v>
      </c>
      <c r="J32" s="91">
        <f>SUM(J6:J31)</f>
        <v>1553.4000000000005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defaultGridColor="0" zoomScale="85" zoomScaleNormal="85" colorId="37" workbookViewId="0" topLeftCell="A1">
      <pane ySplit="4" topLeftCell="MZI5" activePane="bottomLeft" state="frozen"/>
      <selection pane="topLeft" activeCell="E37" sqref="E37"/>
      <selection pane="bottomLeft" activeCell="A1" sqref="A1"/>
    </sheetView>
  </sheetViews>
  <sheetFormatPr defaultColWidth="11.00390625" defaultRowHeight="21.75" customHeight="1"/>
  <cols>
    <col min="1" max="4" width="10.75390625" style="4" customWidth="1"/>
    <col min="5" max="7" width="9.625" style="4" customWidth="1"/>
    <col min="8" max="9" width="10.75390625" style="4" customWidth="1"/>
    <col min="10" max="12" width="9.625" style="4" customWidth="1"/>
    <col min="13" max="14" width="10.75390625" style="4" customWidth="1"/>
    <col min="15" max="18" width="9.625" style="4" customWidth="1"/>
    <col min="19" max="16384" width="10.75390625" style="4" customWidth="1"/>
  </cols>
  <sheetData>
    <row r="1" spans="1:14" ht="21.75" customHeight="1">
      <c r="A1" s="42" t="s">
        <v>9</v>
      </c>
      <c r="B1" s="5"/>
      <c r="C1" s="5"/>
      <c r="D1"/>
      <c r="E1" s="6"/>
      <c r="F1" s="5"/>
      <c r="G1" s="6" t="s">
        <v>121</v>
      </c>
      <c r="H1" s="5"/>
      <c r="I1" s="5"/>
      <c r="J1" s="5"/>
      <c r="K1" s="5"/>
      <c r="L1" s="5"/>
      <c r="M1" s="5"/>
      <c r="N1" s="5"/>
    </row>
    <row r="2" spans="1:14" ht="21.75" customHeight="1" thickBot="1">
      <c r="A2" s="42" t="s">
        <v>11</v>
      </c>
      <c r="B2" s="5"/>
      <c r="C2" s="5"/>
      <c r="F2" s="5"/>
      <c r="G2" s="5"/>
      <c r="H2" s="5"/>
      <c r="I2" s="5"/>
      <c r="J2" s="5"/>
      <c r="K2" s="5"/>
      <c r="L2" s="5"/>
      <c r="M2" s="5"/>
      <c r="N2" s="5"/>
    </row>
    <row r="3" spans="1:18" ht="21.75" customHeight="1">
      <c r="A3" s="12"/>
      <c r="B3" s="102"/>
      <c r="C3" s="100" t="s">
        <v>122</v>
      </c>
      <c r="D3" s="100"/>
      <c r="E3" s="100"/>
      <c r="F3" s="100"/>
      <c r="G3" s="15"/>
      <c r="H3" s="100" t="s">
        <v>123</v>
      </c>
      <c r="I3" s="100"/>
      <c r="J3" s="100"/>
      <c r="K3" s="100"/>
      <c r="L3" s="15"/>
      <c r="M3" s="100" t="s">
        <v>124</v>
      </c>
      <c r="N3" s="100"/>
      <c r="O3" s="100"/>
      <c r="P3" s="15"/>
      <c r="Q3" s="162" t="s">
        <v>125</v>
      </c>
      <c r="R3" s="163"/>
    </row>
    <row r="4" spans="1:18" ht="25.5" customHeight="1" thickBot="1">
      <c r="A4" s="77" t="s">
        <v>14</v>
      </c>
      <c r="B4" s="103" t="s">
        <v>15</v>
      </c>
      <c r="C4" s="164" t="s">
        <v>126</v>
      </c>
      <c r="D4" s="164"/>
      <c r="E4" s="165" t="s">
        <v>85</v>
      </c>
      <c r="F4" s="166" t="s">
        <v>127</v>
      </c>
      <c r="G4" s="167" t="s">
        <v>177</v>
      </c>
      <c r="H4" s="168" t="s">
        <v>126</v>
      </c>
      <c r="I4" s="169"/>
      <c r="J4" s="170" t="s">
        <v>128</v>
      </c>
      <c r="K4" s="170" t="s">
        <v>129</v>
      </c>
      <c r="L4" s="171" t="s">
        <v>177</v>
      </c>
      <c r="M4" s="168" t="s">
        <v>126</v>
      </c>
      <c r="N4" s="169"/>
      <c r="O4" s="168" t="s">
        <v>25</v>
      </c>
      <c r="P4" s="167" t="s">
        <v>177</v>
      </c>
      <c r="Q4" s="165" t="s">
        <v>130</v>
      </c>
      <c r="R4" s="172" t="s">
        <v>177</v>
      </c>
    </row>
    <row r="5" spans="1:18" ht="21.75" customHeight="1">
      <c r="A5" s="22" t="s">
        <v>26</v>
      </c>
      <c r="B5" s="173" t="s">
        <v>27</v>
      </c>
      <c r="C5" s="174"/>
      <c r="D5" s="174"/>
      <c r="E5" s="82"/>
      <c r="F5" s="82"/>
      <c r="G5" s="83"/>
      <c r="H5" s="175"/>
      <c r="I5" s="175"/>
      <c r="J5" s="176"/>
      <c r="K5" s="176"/>
      <c r="L5" s="177"/>
      <c r="M5" s="178"/>
      <c r="N5" s="178"/>
      <c r="O5" s="176"/>
      <c r="P5" s="27"/>
      <c r="Q5" s="179">
        <f aca="true" t="shared" si="0" ref="Q5:Q30">SUM(E5-F5+J5-K5+O5)</f>
        <v>0</v>
      </c>
      <c r="R5" s="180">
        <f aca="true" t="shared" si="1" ref="R5:R30">SUM(G5+L5+P5)</f>
        <v>0</v>
      </c>
    </row>
    <row r="6" spans="1:18" ht="21.75" customHeight="1" thickBot="1">
      <c r="A6" s="28"/>
      <c r="B6" s="80" t="s">
        <v>28</v>
      </c>
      <c r="C6" s="166"/>
      <c r="D6" s="166"/>
      <c r="E6" s="90"/>
      <c r="F6" s="90"/>
      <c r="G6" s="91"/>
      <c r="H6" s="181"/>
      <c r="I6" s="181"/>
      <c r="J6" s="182"/>
      <c r="K6" s="182"/>
      <c r="L6" s="183"/>
      <c r="M6" s="184"/>
      <c r="N6" s="184"/>
      <c r="O6" s="182"/>
      <c r="P6" s="31"/>
      <c r="Q6" s="185">
        <f t="shared" si="0"/>
        <v>0</v>
      </c>
      <c r="R6" s="186">
        <f t="shared" si="1"/>
        <v>0</v>
      </c>
    </row>
    <row r="7" spans="1:18" ht="21.75" customHeight="1">
      <c r="A7" s="32" t="s">
        <v>29</v>
      </c>
      <c r="B7" s="187" t="s">
        <v>30</v>
      </c>
      <c r="C7" s="188"/>
      <c r="D7" s="188"/>
      <c r="E7" s="93"/>
      <c r="F7" s="93"/>
      <c r="G7" s="88"/>
      <c r="H7" s="175"/>
      <c r="I7" s="175"/>
      <c r="J7" s="176"/>
      <c r="K7" s="176"/>
      <c r="L7" s="177"/>
      <c r="M7" s="178"/>
      <c r="N7" s="178"/>
      <c r="O7" s="176"/>
      <c r="P7" s="27"/>
      <c r="Q7" s="179">
        <f t="shared" si="0"/>
        <v>0</v>
      </c>
      <c r="R7" s="180">
        <f t="shared" si="1"/>
        <v>0</v>
      </c>
    </row>
    <row r="8" spans="1:18" ht="21.75" customHeight="1" thickBot="1">
      <c r="A8" s="28"/>
      <c r="B8" s="80" t="s">
        <v>31</v>
      </c>
      <c r="C8" s="166"/>
      <c r="D8" s="166"/>
      <c r="E8" s="90"/>
      <c r="F8" s="90"/>
      <c r="G8" s="91"/>
      <c r="H8" s="181"/>
      <c r="I8" s="181"/>
      <c r="J8" s="182"/>
      <c r="K8" s="182"/>
      <c r="L8" s="183"/>
      <c r="M8" s="184"/>
      <c r="N8" s="181"/>
      <c r="O8" s="182"/>
      <c r="P8" s="31"/>
      <c r="Q8" s="185">
        <f t="shared" si="0"/>
        <v>0</v>
      </c>
      <c r="R8" s="186">
        <f t="shared" si="1"/>
        <v>0</v>
      </c>
    </row>
    <row r="9" spans="1:18" ht="21.75" customHeight="1">
      <c r="A9" s="32" t="s">
        <v>32</v>
      </c>
      <c r="B9" s="187" t="s">
        <v>33</v>
      </c>
      <c r="C9" s="188"/>
      <c r="D9" s="188"/>
      <c r="E9" s="93"/>
      <c r="F9" s="93"/>
      <c r="G9" s="88"/>
      <c r="H9" s="175"/>
      <c r="I9" s="175"/>
      <c r="J9" s="176"/>
      <c r="K9" s="176"/>
      <c r="L9" s="177"/>
      <c r="M9" s="178"/>
      <c r="N9" s="178"/>
      <c r="O9" s="176"/>
      <c r="P9" s="27"/>
      <c r="Q9" s="179">
        <f t="shared" si="0"/>
        <v>0</v>
      </c>
      <c r="R9" s="180">
        <f t="shared" si="1"/>
        <v>0</v>
      </c>
    </row>
    <row r="10" spans="1:18" ht="21.75" customHeight="1">
      <c r="A10" s="32"/>
      <c r="B10" s="187" t="s">
        <v>34</v>
      </c>
      <c r="C10" s="188"/>
      <c r="D10" s="188"/>
      <c r="E10" s="93"/>
      <c r="F10" s="93"/>
      <c r="G10" s="88"/>
      <c r="H10" s="175"/>
      <c r="I10" s="175"/>
      <c r="J10" s="176"/>
      <c r="K10" s="176"/>
      <c r="L10" s="177"/>
      <c r="M10" s="178"/>
      <c r="N10" s="178"/>
      <c r="O10" s="176"/>
      <c r="P10" s="27"/>
      <c r="Q10" s="179">
        <f t="shared" si="0"/>
        <v>0</v>
      </c>
      <c r="R10" s="180">
        <f t="shared" si="1"/>
        <v>0</v>
      </c>
    </row>
    <row r="11" spans="1:18" ht="21.75" customHeight="1" thickBot="1">
      <c r="A11" s="28"/>
      <c r="B11" s="80" t="s">
        <v>35</v>
      </c>
      <c r="C11" s="166"/>
      <c r="D11" s="166"/>
      <c r="E11" s="90"/>
      <c r="F11" s="90"/>
      <c r="G11" s="91"/>
      <c r="H11" s="181"/>
      <c r="I11" s="181"/>
      <c r="J11" s="182"/>
      <c r="K11" s="182"/>
      <c r="L11" s="183"/>
      <c r="M11" s="184"/>
      <c r="N11" s="184"/>
      <c r="O11" s="182"/>
      <c r="P11" s="31"/>
      <c r="Q11" s="185">
        <f t="shared" si="0"/>
        <v>0</v>
      </c>
      <c r="R11" s="186">
        <f t="shared" si="1"/>
        <v>0</v>
      </c>
    </row>
    <row r="12" spans="1:18" ht="21.75" customHeight="1">
      <c r="A12" s="32" t="s">
        <v>36</v>
      </c>
      <c r="B12" s="187" t="s">
        <v>37</v>
      </c>
      <c r="C12" s="188"/>
      <c r="D12" s="188"/>
      <c r="E12" s="93"/>
      <c r="F12" s="93"/>
      <c r="G12" s="88"/>
      <c r="H12" s="175"/>
      <c r="I12" s="175"/>
      <c r="J12" s="176"/>
      <c r="K12" s="176"/>
      <c r="L12" s="177"/>
      <c r="M12" s="178"/>
      <c r="N12" s="178"/>
      <c r="O12" s="176"/>
      <c r="P12" s="27"/>
      <c r="Q12" s="179">
        <f t="shared" si="0"/>
        <v>0</v>
      </c>
      <c r="R12" s="180">
        <f t="shared" si="1"/>
        <v>0</v>
      </c>
    </row>
    <row r="13" spans="1:18" ht="21.75" customHeight="1" thickBot="1">
      <c r="A13" s="28"/>
      <c r="B13" s="80" t="s">
        <v>38</v>
      </c>
      <c r="C13" s="166"/>
      <c r="D13" s="166"/>
      <c r="E13" s="90"/>
      <c r="F13" s="90"/>
      <c r="G13" s="91"/>
      <c r="H13" s="181"/>
      <c r="I13" s="181"/>
      <c r="J13" s="182"/>
      <c r="K13" s="182"/>
      <c r="L13" s="183"/>
      <c r="M13" s="184"/>
      <c r="N13" s="184"/>
      <c r="O13" s="182"/>
      <c r="P13" s="31"/>
      <c r="Q13" s="185">
        <f t="shared" si="0"/>
        <v>0</v>
      </c>
      <c r="R13" s="186">
        <f t="shared" si="1"/>
        <v>0</v>
      </c>
    </row>
    <row r="14" spans="1:18" ht="21.75" customHeight="1">
      <c r="A14" s="32" t="s">
        <v>39</v>
      </c>
      <c r="B14" s="187" t="s">
        <v>40</v>
      </c>
      <c r="C14" s="188"/>
      <c r="D14" s="188"/>
      <c r="E14" s="93"/>
      <c r="F14" s="93"/>
      <c r="G14" s="88"/>
      <c r="H14" s="175"/>
      <c r="I14" s="175"/>
      <c r="J14" s="176"/>
      <c r="K14" s="176"/>
      <c r="L14" s="177"/>
      <c r="M14" s="178"/>
      <c r="N14" s="178"/>
      <c r="O14" s="176"/>
      <c r="P14" s="27"/>
      <c r="Q14" s="179">
        <f t="shared" si="0"/>
        <v>0</v>
      </c>
      <c r="R14" s="180">
        <f t="shared" si="1"/>
        <v>0</v>
      </c>
    </row>
    <row r="15" spans="1:18" ht="21.75" customHeight="1" thickBot="1">
      <c r="A15" s="28"/>
      <c r="B15" s="80" t="s">
        <v>41</v>
      </c>
      <c r="C15" s="166"/>
      <c r="D15" s="166"/>
      <c r="E15" s="90"/>
      <c r="F15" s="90"/>
      <c r="G15" s="91"/>
      <c r="H15" s="181"/>
      <c r="I15" s="181"/>
      <c r="J15" s="182"/>
      <c r="K15" s="182"/>
      <c r="L15" s="183"/>
      <c r="M15" s="184"/>
      <c r="N15" s="184"/>
      <c r="O15" s="182"/>
      <c r="P15" s="31"/>
      <c r="Q15" s="185">
        <f t="shared" si="0"/>
        <v>0</v>
      </c>
      <c r="R15" s="186">
        <f t="shared" si="1"/>
        <v>0</v>
      </c>
    </row>
    <row r="16" spans="1:18" ht="21.75" customHeight="1">
      <c r="A16" s="32" t="s">
        <v>42</v>
      </c>
      <c r="B16" s="187" t="s">
        <v>43</v>
      </c>
      <c r="C16" s="188"/>
      <c r="D16" s="188"/>
      <c r="E16" s="93"/>
      <c r="F16" s="93"/>
      <c r="G16" s="88"/>
      <c r="H16" s="175"/>
      <c r="I16" s="175"/>
      <c r="J16" s="176"/>
      <c r="K16" s="176"/>
      <c r="L16" s="177"/>
      <c r="M16" s="178"/>
      <c r="N16" s="178"/>
      <c r="O16" s="176"/>
      <c r="P16" s="27"/>
      <c r="Q16" s="179">
        <f t="shared" si="0"/>
        <v>0</v>
      </c>
      <c r="R16" s="180">
        <f t="shared" si="1"/>
        <v>0</v>
      </c>
    </row>
    <row r="17" spans="1:18" ht="21.75" customHeight="1" thickBot="1">
      <c r="A17" s="28"/>
      <c r="B17" s="80" t="s">
        <v>44</v>
      </c>
      <c r="C17" s="166"/>
      <c r="D17" s="166"/>
      <c r="E17" s="90"/>
      <c r="F17" s="90"/>
      <c r="G17" s="91"/>
      <c r="H17" s="181"/>
      <c r="I17" s="181"/>
      <c r="J17" s="182"/>
      <c r="K17" s="182"/>
      <c r="L17" s="183"/>
      <c r="M17" s="184"/>
      <c r="N17" s="184"/>
      <c r="O17" s="182"/>
      <c r="P17" s="31"/>
      <c r="Q17" s="185">
        <f t="shared" si="0"/>
        <v>0</v>
      </c>
      <c r="R17" s="186">
        <f t="shared" si="1"/>
        <v>0</v>
      </c>
    </row>
    <row r="18" spans="1:18" ht="21.75" customHeight="1">
      <c r="A18" s="32" t="s">
        <v>45</v>
      </c>
      <c r="B18" s="187" t="s">
        <v>46</v>
      </c>
      <c r="C18" s="188"/>
      <c r="D18" s="188"/>
      <c r="E18" s="93"/>
      <c r="F18" s="93"/>
      <c r="G18" s="88"/>
      <c r="H18" s="175"/>
      <c r="I18" s="175"/>
      <c r="J18" s="176"/>
      <c r="K18" s="176"/>
      <c r="L18" s="177"/>
      <c r="M18" s="178"/>
      <c r="N18" s="178"/>
      <c r="O18" s="176"/>
      <c r="P18" s="27"/>
      <c r="Q18" s="179">
        <f t="shared" si="0"/>
        <v>0</v>
      </c>
      <c r="R18" s="180">
        <f t="shared" si="1"/>
        <v>0</v>
      </c>
    </row>
    <row r="19" spans="1:18" ht="21.75" customHeight="1" thickBot="1">
      <c r="A19" s="28"/>
      <c r="B19" s="80" t="s">
        <v>47</v>
      </c>
      <c r="C19" s="166"/>
      <c r="D19" s="166"/>
      <c r="E19" s="90"/>
      <c r="F19" s="90"/>
      <c r="G19" s="91"/>
      <c r="H19" s="181"/>
      <c r="I19" s="181"/>
      <c r="J19" s="182"/>
      <c r="K19" s="182"/>
      <c r="L19" s="183"/>
      <c r="M19" s="184"/>
      <c r="N19" s="184"/>
      <c r="O19" s="182"/>
      <c r="P19" s="31"/>
      <c r="Q19" s="185">
        <f t="shared" si="0"/>
        <v>0</v>
      </c>
      <c r="R19" s="186">
        <f t="shared" si="1"/>
        <v>0</v>
      </c>
    </row>
    <row r="20" spans="1:18" ht="21.75" customHeight="1">
      <c r="A20" s="32" t="s">
        <v>48</v>
      </c>
      <c r="B20" s="187" t="s">
        <v>49</v>
      </c>
      <c r="C20" s="188"/>
      <c r="D20" s="188"/>
      <c r="E20" s="93"/>
      <c r="F20" s="93"/>
      <c r="G20" s="88"/>
      <c r="H20" s="175"/>
      <c r="I20" s="175"/>
      <c r="J20" s="176"/>
      <c r="K20" s="176"/>
      <c r="L20" s="177"/>
      <c r="M20" s="178"/>
      <c r="N20" s="178"/>
      <c r="O20" s="176"/>
      <c r="P20" s="27"/>
      <c r="Q20" s="179">
        <f t="shared" si="0"/>
        <v>0</v>
      </c>
      <c r="R20" s="180">
        <f t="shared" si="1"/>
        <v>0</v>
      </c>
    </row>
    <row r="21" spans="1:18" ht="21.75" customHeight="1">
      <c r="A21" s="32"/>
      <c r="B21" s="187" t="s">
        <v>50</v>
      </c>
      <c r="C21" s="188"/>
      <c r="D21" s="188"/>
      <c r="E21" s="93"/>
      <c r="F21" s="93"/>
      <c r="G21" s="88"/>
      <c r="H21" s="175" t="s">
        <v>131</v>
      </c>
      <c r="I21" s="175">
        <v>4</v>
      </c>
      <c r="J21" s="176">
        <v>120</v>
      </c>
      <c r="K21" s="176"/>
      <c r="L21" s="177">
        <v>0</v>
      </c>
      <c r="M21" s="178"/>
      <c r="N21" s="178"/>
      <c r="O21" s="176"/>
      <c r="P21" s="27"/>
      <c r="Q21" s="179">
        <f t="shared" si="0"/>
        <v>120</v>
      </c>
      <c r="R21" s="180">
        <f t="shared" si="1"/>
        <v>0</v>
      </c>
    </row>
    <row r="22" spans="1:18" ht="21.75" customHeight="1" thickBot="1">
      <c r="A22" s="28"/>
      <c r="B22" s="80" t="s">
        <v>51</v>
      </c>
      <c r="C22" s="166"/>
      <c r="D22" s="166"/>
      <c r="E22" s="90"/>
      <c r="F22" s="90"/>
      <c r="G22" s="91"/>
      <c r="H22" s="181" t="s">
        <v>131</v>
      </c>
      <c r="I22" s="181">
        <v>4</v>
      </c>
      <c r="J22" s="182">
        <v>120</v>
      </c>
      <c r="K22" s="182"/>
      <c r="L22" s="183"/>
      <c r="M22" s="184"/>
      <c r="N22" s="184"/>
      <c r="O22" s="182"/>
      <c r="P22" s="31"/>
      <c r="Q22" s="185">
        <f t="shared" si="0"/>
        <v>120</v>
      </c>
      <c r="R22" s="186">
        <f t="shared" si="1"/>
        <v>0</v>
      </c>
    </row>
    <row r="23" spans="1:18" ht="21.75" customHeight="1">
      <c r="A23" s="32" t="s">
        <v>52</v>
      </c>
      <c r="B23" s="187" t="s">
        <v>53</v>
      </c>
      <c r="C23" s="188" t="s">
        <v>132</v>
      </c>
      <c r="D23" s="188">
        <v>1</v>
      </c>
      <c r="E23" s="93"/>
      <c r="F23" s="93">
        <v>1200</v>
      </c>
      <c r="G23" s="88">
        <v>0</v>
      </c>
      <c r="H23" s="175" t="s">
        <v>133</v>
      </c>
      <c r="I23" s="175">
        <v>1</v>
      </c>
      <c r="J23" s="176">
        <v>30</v>
      </c>
      <c r="K23" s="176"/>
      <c r="L23" s="177">
        <v>0</v>
      </c>
      <c r="M23" s="178"/>
      <c r="N23" s="178"/>
      <c r="O23" s="176"/>
      <c r="P23" s="27"/>
      <c r="Q23" s="179">
        <f t="shared" si="0"/>
        <v>-1170</v>
      </c>
      <c r="R23" s="180">
        <f t="shared" si="1"/>
        <v>0</v>
      </c>
    </row>
    <row r="24" spans="1:18" ht="21.75" customHeight="1" thickBot="1">
      <c r="A24" s="28"/>
      <c r="B24" s="80" t="s">
        <v>54</v>
      </c>
      <c r="C24" s="166"/>
      <c r="D24" s="166"/>
      <c r="E24" s="90"/>
      <c r="F24" s="90"/>
      <c r="G24" s="91"/>
      <c r="H24" s="181"/>
      <c r="I24" s="181"/>
      <c r="J24" s="182"/>
      <c r="K24" s="182"/>
      <c r="L24" s="183"/>
      <c r="M24" s="184"/>
      <c r="N24" s="184"/>
      <c r="O24" s="182"/>
      <c r="P24" s="31"/>
      <c r="Q24" s="185">
        <f t="shared" si="0"/>
        <v>0</v>
      </c>
      <c r="R24" s="186">
        <f t="shared" si="1"/>
        <v>0</v>
      </c>
    </row>
    <row r="25" spans="1:18" ht="21.75" customHeight="1">
      <c r="A25" s="32" t="s">
        <v>55</v>
      </c>
      <c r="B25" s="187" t="s">
        <v>56</v>
      </c>
      <c r="C25" s="188"/>
      <c r="D25" s="188"/>
      <c r="E25" s="93"/>
      <c r="F25" s="93"/>
      <c r="G25" s="88"/>
      <c r="H25" s="175"/>
      <c r="I25" s="175"/>
      <c r="J25" s="176"/>
      <c r="K25" s="176"/>
      <c r="L25" s="177"/>
      <c r="M25" s="178"/>
      <c r="N25" s="178"/>
      <c r="O25" s="176"/>
      <c r="P25" s="27"/>
      <c r="Q25" s="179">
        <f t="shared" si="0"/>
        <v>0</v>
      </c>
      <c r="R25" s="180">
        <f t="shared" si="1"/>
        <v>0</v>
      </c>
    </row>
    <row r="26" spans="1:18" ht="21.75" customHeight="1" thickBot="1">
      <c r="A26" s="28"/>
      <c r="B26" s="80" t="s">
        <v>57</v>
      </c>
      <c r="C26" s="166"/>
      <c r="D26" s="166"/>
      <c r="E26" s="90"/>
      <c r="F26" s="90"/>
      <c r="G26" s="91"/>
      <c r="H26" s="181"/>
      <c r="I26" s="181"/>
      <c r="J26" s="182"/>
      <c r="K26" s="182"/>
      <c r="L26" s="183"/>
      <c r="M26" s="184"/>
      <c r="N26" s="184"/>
      <c r="O26" s="182"/>
      <c r="P26" s="31"/>
      <c r="Q26" s="185">
        <f t="shared" si="0"/>
        <v>0</v>
      </c>
      <c r="R26" s="186">
        <f t="shared" si="1"/>
        <v>0</v>
      </c>
    </row>
    <row r="27" spans="1:18" ht="21.75" customHeight="1">
      <c r="A27" s="32" t="s">
        <v>58</v>
      </c>
      <c r="B27" s="187" t="s">
        <v>59</v>
      </c>
      <c r="C27" s="188"/>
      <c r="D27" s="188"/>
      <c r="E27" s="93"/>
      <c r="F27" s="93"/>
      <c r="G27" s="88"/>
      <c r="H27" s="175"/>
      <c r="I27" s="175"/>
      <c r="J27" s="176"/>
      <c r="K27" s="176"/>
      <c r="L27" s="177"/>
      <c r="M27" s="178"/>
      <c r="N27" s="178"/>
      <c r="O27" s="176"/>
      <c r="P27" s="27"/>
      <c r="Q27" s="179">
        <f t="shared" si="0"/>
        <v>0</v>
      </c>
      <c r="R27" s="180">
        <f t="shared" si="1"/>
        <v>0</v>
      </c>
    </row>
    <row r="28" spans="1:18" ht="21.75" customHeight="1" thickBot="1">
      <c r="A28" s="28"/>
      <c r="B28" s="80" t="s">
        <v>60</v>
      </c>
      <c r="C28" s="166"/>
      <c r="D28" s="166"/>
      <c r="E28" s="90"/>
      <c r="F28" s="90"/>
      <c r="G28" s="91"/>
      <c r="H28" s="181"/>
      <c r="I28" s="181"/>
      <c r="J28" s="182"/>
      <c r="K28" s="182"/>
      <c r="L28" s="183"/>
      <c r="M28" s="184"/>
      <c r="N28" s="184"/>
      <c r="O28" s="182"/>
      <c r="P28" s="31"/>
      <c r="Q28" s="185">
        <f t="shared" si="0"/>
        <v>0</v>
      </c>
      <c r="R28" s="186">
        <f t="shared" si="1"/>
        <v>0</v>
      </c>
    </row>
    <row r="29" spans="1:18" ht="21.75" customHeight="1">
      <c r="A29" s="32" t="s">
        <v>61</v>
      </c>
      <c r="B29" s="187" t="s">
        <v>62</v>
      </c>
      <c r="C29" s="188"/>
      <c r="D29" s="188"/>
      <c r="E29" s="93"/>
      <c r="F29" s="93"/>
      <c r="G29" s="88"/>
      <c r="H29" s="175"/>
      <c r="I29" s="175"/>
      <c r="J29" s="176"/>
      <c r="K29" s="176"/>
      <c r="L29" s="177"/>
      <c r="M29" s="178"/>
      <c r="N29" s="178"/>
      <c r="O29" s="176"/>
      <c r="P29" s="27"/>
      <c r="Q29" s="179">
        <f t="shared" si="0"/>
        <v>0</v>
      </c>
      <c r="R29" s="180">
        <f t="shared" si="1"/>
        <v>0</v>
      </c>
    </row>
    <row r="30" spans="1:18" ht="21.75" customHeight="1" thickBot="1">
      <c r="A30" s="28"/>
      <c r="B30" s="80" t="s">
        <v>63</v>
      </c>
      <c r="C30" s="166"/>
      <c r="D30" s="166"/>
      <c r="E30" s="90"/>
      <c r="F30" s="90"/>
      <c r="G30" s="91"/>
      <c r="H30" s="181"/>
      <c r="I30" s="181"/>
      <c r="J30" s="182"/>
      <c r="K30" s="182"/>
      <c r="L30" s="183"/>
      <c r="M30" s="184"/>
      <c r="N30" s="184"/>
      <c r="O30" s="182"/>
      <c r="P30" s="31"/>
      <c r="Q30" s="185">
        <f t="shared" si="0"/>
        <v>0</v>
      </c>
      <c r="R30" s="186">
        <f t="shared" si="1"/>
        <v>0</v>
      </c>
    </row>
    <row r="31" spans="1:18" ht="21.75" customHeight="1" thickBot="1">
      <c r="A31" s="28" t="s">
        <v>22</v>
      </c>
      <c r="B31" s="189"/>
      <c r="C31" s="110"/>
      <c r="D31" s="20">
        <f>SUM(D5:D30)</f>
        <v>1</v>
      </c>
      <c r="E31" s="190">
        <f>SUM(E5:E30)</f>
        <v>0</v>
      </c>
      <c r="F31" s="90">
        <f>SUM(F5:F30)</f>
        <v>1200</v>
      </c>
      <c r="G31" s="191">
        <f>SUM(G5:G30)</f>
        <v>0</v>
      </c>
      <c r="H31" s="192"/>
      <c r="I31" s="193">
        <f>SUM(I5:I30)</f>
        <v>9</v>
      </c>
      <c r="J31" s="131">
        <f>SUM(J5:J30)</f>
        <v>270</v>
      </c>
      <c r="K31" s="131">
        <f>SUM(K5:K30)</f>
        <v>0</v>
      </c>
      <c r="L31" s="31">
        <f>SUM(L5:L30)</f>
        <v>0</v>
      </c>
      <c r="M31" s="110"/>
      <c r="N31" s="20">
        <f>SUM(N5:N30)</f>
        <v>0</v>
      </c>
      <c r="O31" s="190">
        <f>SUM(O5:O30)</f>
        <v>0</v>
      </c>
      <c r="P31" s="91">
        <f>SUM(P5:P30)</f>
        <v>0</v>
      </c>
      <c r="Q31" s="190">
        <f>SUM(Q5:Q30)</f>
        <v>-930</v>
      </c>
      <c r="R31" s="91">
        <f>SUM(R5:R30)</f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.75"/>
  <cols>
    <col min="1" max="2" width="10.75390625" style="4" customWidth="1"/>
    <col min="3" max="3" width="12.625" style="4" customWidth="1"/>
    <col min="4" max="16384" width="10.75390625" style="4" customWidth="1"/>
  </cols>
  <sheetData>
    <row r="1" spans="1:8" ht="16.5" customHeight="1">
      <c r="A1" s="42" t="s">
        <v>9</v>
      </c>
      <c r="B1" s="5"/>
      <c r="E1" s="6" t="s">
        <v>134</v>
      </c>
      <c r="F1" s="6"/>
      <c r="G1" s="5"/>
      <c r="H1" s="5"/>
    </row>
    <row r="2" spans="1:8" ht="19.5" customHeight="1" thickBot="1">
      <c r="A2" s="42" t="s">
        <v>11</v>
      </c>
      <c r="B2" s="5"/>
      <c r="C2" s="8"/>
      <c r="D2" s="5"/>
      <c r="E2" s="5"/>
      <c r="F2" s="5"/>
      <c r="G2" s="5"/>
      <c r="H2" s="5"/>
    </row>
    <row r="3" spans="1:8" ht="12">
      <c r="A3" s="43"/>
      <c r="B3" s="13"/>
      <c r="C3" s="100" t="s">
        <v>135</v>
      </c>
      <c r="D3" s="71"/>
      <c r="E3" s="71" t="s">
        <v>136</v>
      </c>
      <c r="F3" s="101" t="s">
        <v>105</v>
      </c>
      <c r="G3" s="101"/>
      <c r="H3" s="102"/>
    </row>
    <row r="4" spans="1:8" s="198" customFormat="1" ht="16.5" customHeight="1" thickBot="1">
      <c r="A4" s="194" t="s">
        <v>14</v>
      </c>
      <c r="B4" s="195" t="s">
        <v>15</v>
      </c>
      <c r="C4" s="196" t="s">
        <v>137</v>
      </c>
      <c r="D4" s="196" t="s">
        <v>138</v>
      </c>
      <c r="E4" s="195" t="s">
        <v>139</v>
      </c>
      <c r="F4" s="195" t="s">
        <v>205</v>
      </c>
      <c r="G4" s="195" t="s">
        <v>25</v>
      </c>
      <c r="H4" s="197" t="s">
        <v>22</v>
      </c>
    </row>
    <row r="5" spans="1:8" ht="12">
      <c r="A5" s="22" t="s">
        <v>26</v>
      </c>
      <c r="B5" s="24" t="s">
        <v>27</v>
      </c>
      <c r="C5" s="105"/>
      <c r="D5" s="104"/>
      <c r="E5" s="82">
        <f>'Alimentation élevages et Temps'!$J$6</f>
        <v>52.5</v>
      </c>
      <c r="F5" s="105"/>
      <c r="G5" s="104"/>
      <c r="H5" s="27">
        <f aca="true" t="shared" si="0" ref="H5:H31">SUM(D5+E5+G5)</f>
        <v>52.5</v>
      </c>
    </row>
    <row r="6" spans="1:8" ht="12.75" thickBot="1">
      <c r="A6" s="32"/>
      <c r="B6" s="33" t="s">
        <v>28</v>
      </c>
      <c r="C6" s="106"/>
      <c r="D6" s="87"/>
      <c r="E6" s="93">
        <f>'Alimentation élevages et Temps'!$J$7</f>
        <v>52.5</v>
      </c>
      <c r="F6" s="106"/>
      <c r="G6" s="87"/>
      <c r="H6" s="27">
        <f t="shared" si="0"/>
        <v>52.5</v>
      </c>
    </row>
    <row r="7" spans="1:8" ht="12">
      <c r="A7" s="22" t="s">
        <v>29</v>
      </c>
      <c r="B7" s="24" t="s">
        <v>30</v>
      </c>
      <c r="C7" s="105"/>
      <c r="D7" s="104"/>
      <c r="E7" s="82">
        <f>'Alimentation élevages et Temps'!$J$8</f>
        <v>0</v>
      </c>
      <c r="F7" s="105"/>
      <c r="G7" s="104"/>
      <c r="H7" s="199">
        <f t="shared" si="0"/>
        <v>0</v>
      </c>
    </row>
    <row r="8" spans="1:8" ht="12.75" thickBot="1">
      <c r="A8" s="32"/>
      <c r="B8" s="33" t="s">
        <v>31</v>
      </c>
      <c r="C8" s="106"/>
      <c r="D8" s="87"/>
      <c r="E8" s="93">
        <f>'Alimentation élevages et Temps'!$J$9</f>
        <v>0</v>
      </c>
      <c r="F8" s="106"/>
      <c r="G8" s="87"/>
      <c r="H8" s="27">
        <f t="shared" si="0"/>
        <v>0</v>
      </c>
    </row>
    <row r="9" spans="1:8" ht="12">
      <c r="A9" s="22" t="s">
        <v>32</v>
      </c>
      <c r="B9" s="24" t="s">
        <v>33</v>
      </c>
      <c r="C9" s="105"/>
      <c r="D9" s="104"/>
      <c r="E9" s="82">
        <f>'Alimentation élevages et Temps'!$J$10</f>
        <v>52.5</v>
      </c>
      <c r="F9" s="105"/>
      <c r="G9" s="104"/>
      <c r="H9" s="199">
        <f t="shared" si="0"/>
        <v>52.5</v>
      </c>
    </row>
    <row r="10" spans="1:8" ht="12">
      <c r="A10" s="32"/>
      <c r="B10" s="33" t="s">
        <v>34</v>
      </c>
      <c r="C10" s="106"/>
      <c r="D10" s="87"/>
      <c r="E10" s="93">
        <f>'Alimentation élevages et Temps'!$J$11</f>
        <v>0</v>
      </c>
      <c r="F10" s="106"/>
      <c r="G10" s="87"/>
      <c r="H10" s="27">
        <f t="shared" si="0"/>
        <v>0</v>
      </c>
    </row>
    <row r="11" spans="1:8" ht="12.75" thickBot="1">
      <c r="A11" s="32"/>
      <c r="B11" s="33" t="s">
        <v>35</v>
      </c>
      <c r="C11" s="106"/>
      <c r="D11" s="87"/>
      <c r="E11" s="93">
        <f>'Alimentation élevages et Temps'!$J$12</f>
        <v>52.5</v>
      </c>
      <c r="F11" s="106"/>
      <c r="G11" s="87"/>
      <c r="H11" s="27">
        <f t="shared" si="0"/>
        <v>52.5</v>
      </c>
    </row>
    <row r="12" spans="1:8" ht="12">
      <c r="A12" s="22" t="s">
        <v>36</v>
      </c>
      <c r="B12" s="24" t="s">
        <v>37</v>
      </c>
      <c r="C12" s="105"/>
      <c r="D12" s="104"/>
      <c r="E12" s="82">
        <f>'Alimentation élevages et Temps'!$J$13</f>
        <v>0</v>
      </c>
      <c r="F12" s="105"/>
      <c r="G12" s="104"/>
      <c r="H12" s="199">
        <f t="shared" si="0"/>
        <v>0</v>
      </c>
    </row>
    <row r="13" spans="1:8" ht="12.75" thickBot="1">
      <c r="A13" s="32"/>
      <c r="B13" s="33" t="s">
        <v>38</v>
      </c>
      <c r="C13" s="106"/>
      <c r="D13" s="87"/>
      <c r="E13" s="93">
        <f>'Alimentation élevages et Temps'!$J$14</f>
        <v>0</v>
      </c>
      <c r="F13" s="106"/>
      <c r="G13" s="87"/>
      <c r="H13" s="27">
        <f t="shared" si="0"/>
        <v>0</v>
      </c>
    </row>
    <row r="14" spans="1:8" ht="12">
      <c r="A14" s="22" t="s">
        <v>39</v>
      </c>
      <c r="B14" s="24" t="s">
        <v>40</v>
      </c>
      <c r="C14" s="105"/>
      <c r="D14" s="104"/>
      <c r="E14" s="82">
        <f>'Alimentation élevages et Temps'!$J$15</f>
        <v>0</v>
      </c>
      <c r="F14" s="105"/>
      <c r="G14" s="104"/>
      <c r="H14" s="199">
        <f t="shared" si="0"/>
        <v>0</v>
      </c>
    </row>
    <row r="15" spans="1:8" ht="12.75" thickBot="1">
      <c r="A15" s="32"/>
      <c r="B15" s="33" t="s">
        <v>41</v>
      </c>
      <c r="C15" s="106"/>
      <c r="D15" s="87"/>
      <c r="E15" s="93">
        <f>'Alimentation élevages et Temps'!$J$16</f>
        <v>0</v>
      </c>
      <c r="F15" s="106"/>
      <c r="G15" s="87"/>
      <c r="H15" s="27">
        <f t="shared" si="0"/>
        <v>0</v>
      </c>
    </row>
    <row r="16" spans="1:8" ht="12">
      <c r="A16" s="22" t="s">
        <v>42</v>
      </c>
      <c r="B16" s="24" t="s">
        <v>43</v>
      </c>
      <c r="C16" s="105"/>
      <c r="D16" s="104"/>
      <c r="E16" s="82">
        <f>'Alimentation élevages et Temps'!$J$17</f>
        <v>52.5</v>
      </c>
      <c r="F16" s="105"/>
      <c r="G16" s="104"/>
      <c r="H16" s="199">
        <f t="shared" si="0"/>
        <v>52.5</v>
      </c>
    </row>
    <row r="17" spans="1:8" ht="12.75" thickBot="1">
      <c r="A17" s="32"/>
      <c r="B17" s="33" t="s">
        <v>44</v>
      </c>
      <c r="C17" s="106"/>
      <c r="D17" s="87"/>
      <c r="E17" s="93">
        <f>'Alimentation élevages et Temps'!$J$18</f>
        <v>0</v>
      </c>
      <c r="F17" s="106"/>
      <c r="G17" s="87"/>
      <c r="H17" s="27">
        <f t="shared" si="0"/>
        <v>0</v>
      </c>
    </row>
    <row r="18" spans="1:8" ht="12">
      <c r="A18" s="22" t="s">
        <v>45</v>
      </c>
      <c r="B18" s="24" t="s">
        <v>46</v>
      </c>
      <c r="C18" s="105"/>
      <c r="D18" s="104"/>
      <c r="E18" s="82">
        <f>'Alimentation élevages et Temps'!$J$19</f>
        <v>52.5</v>
      </c>
      <c r="F18" s="105"/>
      <c r="G18" s="104"/>
      <c r="H18" s="199">
        <f t="shared" si="0"/>
        <v>52.5</v>
      </c>
    </row>
    <row r="19" spans="1:8" ht="12.75" thickBot="1">
      <c r="A19" s="32"/>
      <c r="B19" s="33" t="s">
        <v>47</v>
      </c>
      <c r="C19" s="106"/>
      <c r="D19" s="87"/>
      <c r="E19" s="93">
        <f>'Alimentation élevages et Temps'!$J$20</f>
        <v>0</v>
      </c>
      <c r="F19" s="106"/>
      <c r="G19" s="87"/>
      <c r="H19" s="27">
        <f t="shared" si="0"/>
        <v>0</v>
      </c>
    </row>
    <row r="20" spans="1:8" ht="12">
      <c r="A20" s="22" t="s">
        <v>48</v>
      </c>
      <c r="B20" s="24" t="s">
        <v>49</v>
      </c>
      <c r="C20" s="105"/>
      <c r="D20" s="104"/>
      <c r="E20" s="82">
        <f>'Alimentation élevages et Temps'!$J$21</f>
        <v>52.5</v>
      </c>
      <c r="F20" s="105"/>
      <c r="G20" s="104"/>
      <c r="H20" s="199">
        <f t="shared" si="0"/>
        <v>52.5</v>
      </c>
    </row>
    <row r="21" spans="1:8" ht="12">
      <c r="A21" s="32"/>
      <c r="B21" s="33" t="s">
        <v>50</v>
      </c>
      <c r="C21" s="106"/>
      <c r="D21" s="87"/>
      <c r="E21" s="93">
        <f>'Alimentation élevages et Temps'!$J$22</f>
        <v>0</v>
      </c>
      <c r="F21" s="106"/>
      <c r="G21" s="87"/>
      <c r="H21" s="27">
        <f t="shared" si="0"/>
        <v>0</v>
      </c>
    </row>
    <row r="22" spans="1:8" ht="12.75" thickBot="1">
      <c r="A22" s="32"/>
      <c r="B22" s="33" t="s">
        <v>51</v>
      </c>
      <c r="C22" s="106"/>
      <c r="D22" s="87"/>
      <c r="E22" s="93">
        <f>'Alimentation élevages et Temps'!$J$23</f>
        <v>0</v>
      </c>
      <c r="F22" s="106"/>
      <c r="G22" s="87"/>
      <c r="H22" s="27">
        <f t="shared" si="0"/>
        <v>0</v>
      </c>
    </row>
    <row r="23" spans="1:8" ht="12">
      <c r="A23" s="22" t="s">
        <v>52</v>
      </c>
      <c r="B23" s="24" t="s">
        <v>53</v>
      </c>
      <c r="C23" s="105"/>
      <c r="D23" s="104"/>
      <c r="E23" s="82">
        <f>'Alimentation élevages et Temps'!$J$24</f>
        <v>120</v>
      </c>
      <c r="F23" s="105"/>
      <c r="G23" s="104"/>
      <c r="H23" s="199">
        <f t="shared" si="0"/>
        <v>120</v>
      </c>
    </row>
    <row r="24" spans="1:8" ht="12.75" thickBot="1">
      <c r="A24" s="32"/>
      <c r="B24" s="33" t="s">
        <v>54</v>
      </c>
      <c r="C24" s="106"/>
      <c r="D24" s="87"/>
      <c r="E24" s="93">
        <f>'Alimentation élevages et Temps'!$J$25</f>
        <v>0</v>
      </c>
      <c r="F24" s="106"/>
      <c r="G24" s="87"/>
      <c r="H24" s="27">
        <f t="shared" si="0"/>
        <v>0</v>
      </c>
    </row>
    <row r="25" spans="1:8" ht="12">
      <c r="A25" s="22" t="s">
        <v>55</v>
      </c>
      <c r="B25" s="24" t="s">
        <v>56</v>
      </c>
      <c r="C25" s="105"/>
      <c r="D25" s="104"/>
      <c r="E25" s="82">
        <f>'Alimentation élevages et Temps'!$J$26</f>
        <v>355</v>
      </c>
      <c r="F25" s="105"/>
      <c r="G25" s="104"/>
      <c r="H25" s="199">
        <f t="shared" si="0"/>
        <v>355</v>
      </c>
    </row>
    <row r="26" spans="1:8" ht="12.75" thickBot="1">
      <c r="A26" s="32"/>
      <c r="B26" s="33" t="s">
        <v>57</v>
      </c>
      <c r="C26" s="106"/>
      <c r="D26" s="87"/>
      <c r="E26" s="93">
        <f>'Alimentation élevages et Temps'!$J$27</f>
        <v>0</v>
      </c>
      <c r="F26" s="106"/>
      <c r="G26" s="87"/>
      <c r="H26" s="27">
        <f t="shared" si="0"/>
        <v>0</v>
      </c>
    </row>
    <row r="27" spans="1:8" ht="12">
      <c r="A27" s="22" t="s">
        <v>58</v>
      </c>
      <c r="B27" s="24" t="s">
        <v>59</v>
      </c>
      <c r="C27" s="105"/>
      <c r="D27" s="104"/>
      <c r="E27" s="82">
        <f>'Alimentation élevages et Temps'!$J$28</f>
        <v>162.5</v>
      </c>
      <c r="F27" s="105"/>
      <c r="G27" s="104"/>
      <c r="H27" s="199">
        <f t="shared" si="0"/>
        <v>162.5</v>
      </c>
    </row>
    <row r="28" spans="1:8" ht="12.75" thickBot="1">
      <c r="A28" s="32"/>
      <c r="B28" s="33" t="s">
        <v>60</v>
      </c>
      <c r="C28" s="106"/>
      <c r="D28" s="87"/>
      <c r="E28" s="93">
        <f>'Alimentation élevages et Temps'!$J$29</f>
        <v>0</v>
      </c>
      <c r="F28" s="106"/>
      <c r="G28" s="87"/>
      <c r="H28" s="27">
        <f t="shared" si="0"/>
        <v>0</v>
      </c>
    </row>
    <row r="29" spans="1:8" ht="12">
      <c r="A29" s="22" t="s">
        <v>61</v>
      </c>
      <c r="B29" s="24" t="s">
        <v>62</v>
      </c>
      <c r="C29" s="105"/>
      <c r="D29" s="104"/>
      <c r="E29" s="82">
        <f>'Alimentation élevages et Temps'!$J$30</f>
        <v>0</v>
      </c>
      <c r="F29" s="105"/>
      <c r="G29" s="104"/>
      <c r="H29" s="199">
        <f t="shared" si="0"/>
        <v>0</v>
      </c>
    </row>
    <row r="30" spans="1:8" ht="12.75" thickBot="1">
      <c r="A30" s="32"/>
      <c r="B30" s="33" t="s">
        <v>63</v>
      </c>
      <c r="C30" s="106"/>
      <c r="D30" s="87"/>
      <c r="E30" s="93">
        <f>'Alimentation élevages et Temps'!$J$31</f>
        <v>0</v>
      </c>
      <c r="F30" s="106"/>
      <c r="G30" s="87"/>
      <c r="H30" s="27">
        <f t="shared" si="0"/>
        <v>0</v>
      </c>
    </row>
    <row r="31" spans="1:8" ht="12.75" thickBot="1">
      <c r="A31" s="97" t="s">
        <v>22</v>
      </c>
      <c r="B31" s="64"/>
      <c r="C31" s="64"/>
      <c r="D31" s="66">
        <f>SUM(D5:D30)</f>
        <v>0</v>
      </c>
      <c r="E31" s="66">
        <f>SUM(E5:E30)</f>
        <v>1005</v>
      </c>
      <c r="F31" s="64"/>
      <c r="G31" s="66">
        <f>SUM(G5:G30)</f>
        <v>0</v>
      </c>
      <c r="H31" s="200">
        <f t="shared" si="0"/>
        <v>1005</v>
      </c>
    </row>
    <row r="34" spans="2:8" ht="15.75">
      <c r="B34" s="5"/>
      <c r="D34" s="5"/>
      <c r="E34" s="6" t="s">
        <v>140</v>
      </c>
      <c r="F34" s="6"/>
      <c r="G34" s="5"/>
      <c r="H34" s="5"/>
    </row>
    <row r="35" spans="2:8" ht="16.5" thickBot="1">
      <c r="B35" s="5"/>
      <c r="D35" s="5"/>
      <c r="E35" s="6"/>
      <c r="F35" s="6"/>
      <c r="G35" s="5"/>
      <c r="H35" s="5"/>
    </row>
    <row r="36" spans="1:8" ht="12">
      <c r="A36" s="43"/>
      <c r="B36" s="13"/>
      <c r="C36" s="100" t="s">
        <v>135</v>
      </c>
      <c r="D36" s="71"/>
      <c r="E36" s="71" t="s">
        <v>136</v>
      </c>
      <c r="F36" s="101" t="s">
        <v>105</v>
      </c>
      <c r="G36" s="101"/>
      <c r="H36" s="102"/>
    </row>
    <row r="37" spans="1:8" ht="16.5" customHeight="1" thickBot="1">
      <c r="A37" s="194" t="s">
        <v>14</v>
      </c>
      <c r="B37" s="195" t="s">
        <v>15</v>
      </c>
      <c r="C37" s="33" t="s">
        <v>137</v>
      </c>
      <c r="D37" s="33" t="s">
        <v>138</v>
      </c>
      <c r="E37" s="109" t="s">
        <v>139</v>
      </c>
      <c r="F37" s="109" t="s">
        <v>205</v>
      </c>
      <c r="G37" s="109" t="s">
        <v>25</v>
      </c>
      <c r="H37" s="125" t="s">
        <v>22</v>
      </c>
    </row>
    <row r="38" spans="1:8" ht="12">
      <c r="A38" s="22" t="s">
        <v>26</v>
      </c>
      <c r="B38" s="24" t="s">
        <v>27</v>
      </c>
      <c r="C38" s="105"/>
      <c r="D38" s="104"/>
      <c r="E38" s="82">
        <f>'Alimentation élevages et Temps'!$J$39</f>
        <v>115</v>
      </c>
      <c r="F38" s="105"/>
      <c r="G38" s="104"/>
      <c r="H38" s="27">
        <f aca="true" t="shared" si="1" ref="H38:H64">SUM(D38+E38+G38)</f>
        <v>115</v>
      </c>
    </row>
    <row r="39" spans="1:8" ht="12.75" thickBot="1">
      <c r="A39" s="32"/>
      <c r="B39" s="33" t="s">
        <v>28</v>
      </c>
      <c r="C39" s="106"/>
      <c r="D39" s="87"/>
      <c r="E39" s="93">
        <f>'Alimentation élevages et Temps'!$J$40</f>
        <v>115</v>
      </c>
      <c r="F39" s="106"/>
      <c r="G39" s="87"/>
      <c r="H39" s="27">
        <f t="shared" si="1"/>
        <v>115</v>
      </c>
    </row>
    <row r="40" spans="1:8" ht="12">
      <c r="A40" s="22" t="s">
        <v>29</v>
      </c>
      <c r="B40" s="24" t="s">
        <v>30</v>
      </c>
      <c r="C40" s="105"/>
      <c r="D40" s="104"/>
      <c r="E40" s="82">
        <f>'Alimentation élevages et Temps'!$J$41</f>
        <v>0</v>
      </c>
      <c r="F40" s="105"/>
      <c r="G40" s="104"/>
      <c r="H40" s="199">
        <f t="shared" si="1"/>
        <v>0</v>
      </c>
    </row>
    <row r="41" spans="1:8" ht="12.75" thickBot="1">
      <c r="A41" s="32"/>
      <c r="B41" s="33" t="s">
        <v>31</v>
      </c>
      <c r="C41" s="106"/>
      <c r="D41" s="87"/>
      <c r="E41" s="93">
        <f>'Alimentation élevages et Temps'!$J$42</f>
        <v>0</v>
      </c>
      <c r="F41" s="106"/>
      <c r="G41" s="87"/>
      <c r="H41" s="27">
        <f t="shared" si="1"/>
        <v>0</v>
      </c>
    </row>
    <row r="42" spans="1:8" ht="12">
      <c r="A42" s="22" t="s">
        <v>32</v>
      </c>
      <c r="B42" s="24" t="s">
        <v>33</v>
      </c>
      <c r="C42" s="105"/>
      <c r="D42" s="104"/>
      <c r="E42" s="82">
        <f>'Alimentation élevages et Temps'!$J$43</f>
        <v>115</v>
      </c>
      <c r="F42" s="105"/>
      <c r="G42" s="104"/>
      <c r="H42" s="199">
        <f t="shared" si="1"/>
        <v>115</v>
      </c>
    </row>
    <row r="43" spans="1:8" ht="12">
      <c r="A43" s="32"/>
      <c r="B43" s="33" t="s">
        <v>34</v>
      </c>
      <c r="C43" s="106"/>
      <c r="D43" s="87"/>
      <c r="E43" s="93">
        <f>'Alimentation élevages et Temps'!$J$44</f>
        <v>0</v>
      </c>
      <c r="F43" s="106"/>
      <c r="G43" s="87"/>
      <c r="H43" s="27">
        <f t="shared" si="1"/>
        <v>0</v>
      </c>
    </row>
    <row r="44" spans="1:8" ht="12.75" thickBot="1">
      <c r="A44" s="32"/>
      <c r="B44" s="33" t="s">
        <v>35</v>
      </c>
      <c r="C44" s="106"/>
      <c r="D44" s="87"/>
      <c r="E44" s="93">
        <f>'Alimentation élevages et Temps'!$J$45</f>
        <v>115</v>
      </c>
      <c r="F44" s="106"/>
      <c r="G44" s="87"/>
      <c r="H44" s="27">
        <f t="shared" si="1"/>
        <v>115</v>
      </c>
    </row>
    <row r="45" spans="1:8" ht="12">
      <c r="A45" s="22" t="s">
        <v>36</v>
      </c>
      <c r="B45" s="24" t="s">
        <v>37</v>
      </c>
      <c r="C45" s="105"/>
      <c r="D45" s="104"/>
      <c r="E45" s="82">
        <f>'Alimentation élevages et Temps'!$J$46</f>
        <v>0</v>
      </c>
      <c r="F45" s="105"/>
      <c r="G45" s="104"/>
      <c r="H45" s="199">
        <f t="shared" si="1"/>
        <v>0</v>
      </c>
    </row>
    <row r="46" spans="1:8" ht="12.75" thickBot="1">
      <c r="A46" s="32"/>
      <c r="B46" s="33" t="s">
        <v>38</v>
      </c>
      <c r="C46" s="106"/>
      <c r="D46" s="87"/>
      <c r="E46" s="93">
        <f>'Alimentation élevages et Temps'!$J$47</f>
        <v>115</v>
      </c>
      <c r="F46" s="106"/>
      <c r="G46" s="87"/>
      <c r="H46" s="27">
        <f t="shared" si="1"/>
        <v>115</v>
      </c>
    </row>
    <row r="47" spans="1:8" ht="12">
      <c r="A47" s="22" t="s">
        <v>39</v>
      </c>
      <c r="B47" s="24" t="s">
        <v>40</v>
      </c>
      <c r="C47" s="105"/>
      <c r="D47" s="104"/>
      <c r="E47" s="82">
        <f>'Alimentation élevages et Temps'!$J$48</f>
        <v>0</v>
      </c>
      <c r="F47" s="105"/>
      <c r="G47" s="104"/>
      <c r="H47" s="199">
        <f t="shared" si="1"/>
        <v>0</v>
      </c>
    </row>
    <row r="48" spans="1:8" ht="12.75" thickBot="1">
      <c r="A48" s="32"/>
      <c r="B48" s="33" t="s">
        <v>41</v>
      </c>
      <c r="C48" s="106"/>
      <c r="D48" s="87"/>
      <c r="E48" s="93">
        <f>'Alimentation élevages et Temps'!$J$49</f>
        <v>115</v>
      </c>
      <c r="F48" s="106"/>
      <c r="G48" s="87"/>
      <c r="H48" s="27">
        <f t="shared" si="1"/>
        <v>115</v>
      </c>
    </row>
    <row r="49" spans="1:8" ht="12">
      <c r="A49" s="22" t="s">
        <v>42</v>
      </c>
      <c r="B49" s="24" t="s">
        <v>43</v>
      </c>
      <c r="C49" s="105"/>
      <c r="D49" s="104"/>
      <c r="E49" s="82">
        <f>'Alimentation élevages et Temps'!$J$50</f>
        <v>0</v>
      </c>
      <c r="F49" s="105"/>
      <c r="G49" s="104"/>
      <c r="H49" s="199">
        <f t="shared" si="1"/>
        <v>0</v>
      </c>
    </row>
    <row r="50" spans="1:8" ht="12.75" thickBot="1">
      <c r="A50" s="32"/>
      <c r="B50" s="33" t="s">
        <v>44</v>
      </c>
      <c r="C50" s="106"/>
      <c r="D50" s="87"/>
      <c r="E50" s="93">
        <f>'Alimentation élevages et Temps'!$J$51</f>
        <v>115</v>
      </c>
      <c r="F50" s="106"/>
      <c r="G50" s="87"/>
      <c r="H50" s="27">
        <f t="shared" si="1"/>
        <v>115</v>
      </c>
    </row>
    <row r="51" spans="1:8" ht="12">
      <c r="A51" s="22" t="s">
        <v>45</v>
      </c>
      <c r="B51" s="24" t="s">
        <v>46</v>
      </c>
      <c r="C51" s="105"/>
      <c r="D51" s="104"/>
      <c r="E51" s="82">
        <f>'Alimentation élevages et Temps'!$J$52</f>
        <v>0</v>
      </c>
      <c r="F51" s="105"/>
      <c r="G51" s="104"/>
      <c r="H51" s="199">
        <f t="shared" si="1"/>
        <v>0</v>
      </c>
    </row>
    <row r="52" spans="1:8" ht="12.75" thickBot="1">
      <c r="A52" s="32"/>
      <c r="B52" s="33" t="s">
        <v>47</v>
      </c>
      <c r="C52" s="106"/>
      <c r="D52" s="87"/>
      <c r="E52" s="93">
        <f>'Alimentation élevages et Temps'!$J$53</f>
        <v>115</v>
      </c>
      <c r="F52" s="106"/>
      <c r="G52" s="87"/>
      <c r="H52" s="27">
        <f t="shared" si="1"/>
        <v>115</v>
      </c>
    </row>
    <row r="53" spans="1:8" ht="12">
      <c r="A53" s="22" t="s">
        <v>48</v>
      </c>
      <c r="B53" s="24" t="s">
        <v>49</v>
      </c>
      <c r="C53" s="105"/>
      <c r="D53" s="104"/>
      <c r="E53" s="82">
        <f>'Alimentation élevages et Temps'!$J$54</f>
        <v>0</v>
      </c>
      <c r="F53" s="105"/>
      <c r="G53" s="104"/>
      <c r="H53" s="199">
        <f t="shared" si="1"/>
        <v>0</v>
      </c>
    </row>
    <row r="54" spans="1:8" ht="12">
      <c r="A54" s="32"/>
      <c r="B54" s="33" t="s">
        <v>50</v>
      </c>
      <c r="C54" s="106"/>
      <c r="D54" s="87"/>
      <c r="E54" s="93">
        <f>'Alimentation élevages et Temps'!$J$55</f>
        <v>0</v>
      </c>
      <c r="F54" s="106"/>
      <c r="G54" s="87"/>
      <c r="H54" s="27">
        <f t="shared" si="1"/>
        <v>0</v>
      </c>
    </row>
    <row r="55" spans="1:8" ht="12.75" thickBot="1">
      <c r="A55" s="32"/>
      <c r="B55" s="33" t="s">
        <v>51</v>
      </c>
      <c r="C55" s="106"/>
      <c r="D55" s="87"/>
      <c r="E55" s="93">
        <f>'Alimentation élevages et Temps'!$J$56</f>
        <v>89</v>
      </c>
      <c r="F55" s="106"/>
      <c r="G55" s="87"/>
      <c r="H55" s="27">
        <f t="shared" si="1"/>
        <v>89</v>
      </c>
    </row>
    <row r="56" spans="1:8" ht="12">
      <c r="A56" s="22" t="s">
        <v>52</v>
      </c>
      <c r="B56" s="24" t="s">
        <v>53</v>
      </c>
      <c r="C56" s="105"/>
      <c r="D56" s="104"/>
      <c r="E56" s="82">
        <f>'Alimentation élevages et Temps'!$J$57</f>
        <v>0</v>
      </c>
      <c r="F56" s="105"/>
      <c r="G56" s="104"/>
      <c r="H56" s="199">
        <f t="shared" si="1"/>
        <v>0</v>
      </c>
    </row>
    <row r="57" spans="1:8" ht="12.75" thickBot="1">
      <c r="A57" s="32"/>
      <c r="B57" s="33" t="s">
        <v>54</v>
      </c>
      <c r="C57" s="106"/>
      <c r="D57" s="87"/>
      <c r="E57" s="93">
        <f>'Alimentation élevages et Temps'!$J$58</f>
        <v>0</v>
      </c>
      <c r="F57" s="106"/>
      <c r="G57" s="87"/>
      <c r="H57" s="27">
        <f t="shared" si="1"/>
        <v>0</v>
      </c>
    </row>
    <row r="58" spans="1:8" ht="12">
      <c r="A58" s="22" t="s">
        <v>55</v>
      </c>
      <c r="B58" s="24" t="s">
        <v>56</v>
      </c>
      <c r="C58" s="105"/>
      <c r="D58" s="104"/>
      <c r="E58" s="82">
        <f>'Alimentation élevages et Temps'!$J$59</f>
        <v>95</v>
      </c>
      <c r="F58" s="105"/>
      <c r="G58" s="104"/>
      <c r="H58" s="199">
        <f t="shared" si="1"/>
        <v>95</v>
      </c>
    </row>
    <row r="59" spans="1:8" ht="12.75" thickBot="1">
      <c r="A59" s="32"/>
      <c r="B59" s="33" t="s">
        <v>57</v>
      </c>
      <c r="C59" s="106"/>
      <c r="D59" s="87"/>
      <c r="E59" s="93">
        <f>'Alimentation élevages et Temps'!$J$60</f>
        <v>0</v>
      </c>
      <c r="F59" s="106"/>
      <c r="G59" s="87"/>
      <c r="H59" s="27">
        <f t="shared" si="1"/>
        <v>0</v>
      </c>
    </row>
    <row r="60" spans="1:8" ht="12">
      <c r="A60" s="22" t="s">
        <v>58</v>
      </c>
      <c r="B60" s="24" t="s">
        <v>59</v>
      </c>
      <c r="C60" s="105"/>
      <c r="D60" s="104"/>
      <c r="E60" s="82">
        <f>'Alimentation élevages et Temps'!$J$61</f>
        <v>106.5</v>
      </c>
      <c r="F60" s="105" t="s">
        <v>141</v>
      </c>
      <c r="G60" s="104">
        <v>7</v>
      </c>
      <c r="H60" s="199">
        <f t="shared" si="1"/>
        <v>113.5</v>
      </c>
    </row>
    <row r="61" spans="1:8" ht="12.75" thickBot="1">
      <c r="A61" s="32"/>
      <c r="B61" s="33" t="s">
        <v>60</v>
      </c>
      <c r="C61" s="106"/>
      <c r="D61" s="87"/>
      <c r="E61" s="93">
        <f>'Alimentation élevages et Temps'!$J$62</f>
        <v>0</v>
      </c>
      <c r="F61" s="106"/>
      <c r="G61" s="87"/>
      <c r="H61" s="27">
        <f t="shared" si="1"/>
        <v>0</v>
      </c>
    </row>
    <row r="62" spans="1:8" ht="12">
      <c r="A62" s="22" t="s">
        <v>61</v>
      </c>
      <c r="B62" s="24" t="s">
        <v>62</v>
      </c>
      <c r="C62" s="105"/>
      <c r="D62" s="104"/>
      <c r="E62" s="82">
        <f>'Alimentation élevages et Temps'!$J$63</f>
        <v>0</v>
      </c>
      <c r="F62" s="105"/>
      <c r="G62" s="104"/>
      <c r="H62" s="199">
        <f t="shared" si="1"/>
        <v>0</v>
      </c>
    </row>
    <row r="63" spans="1:8" ht="12.75" thickBot="1">
      <c r="A63" s="32"/>
      <c r="B63" s="33" t="s">
        <v>63</v>
      </c>
      <c r="C63" s="106"/>
      <c r="D63" s="87"/>
      <c r="E63" s="93">
        <f>'Alimentation élevages et Temps'!$J$64</f>
        <v>245</v>
      </c>
      <c r="F63" s="106"/>
      <c r="G63" s="87"/>
      <c r="H63" s="27">
        <f t="shared" si="1"/>
        <v>245</v>
      </c>
    </row>
    <row r="64" spans="1:8" ht="12.75" thickBot="1">
      <c r="A64" s="97" t="s">
        <v>22</v>
      </c>
      <c r="B64" s="64"/>
      <c r="C64" s="64"/>
      <c r="D64" s="66">
        <f>SUM(D38:D63)</f>
        <v>0</v>
      </c>
      <c r="E64" s="66">
        <f>SUM(E38:E63)</f>
        <v>1455.5</v>
      </c>
      <c r="F64" s="64"/>
      <c r="G64" s="66">
        <f>SUM(G38:G63)</f>
        <v>7</v>
      </c>
      <c r="H64" s="200">
        <f t="shared" si="1"/>
        <v>1462.5</v>
      </c>
    </row>
    <row r="65" spans="1:8" ht="12">
      <c r="A65" s="5"/>
      <c r="B65" s="5"/>
      <c r="C65" s="5"/>
      <c r="D65" s="5"/>
      <c r="E65" s="5"/>
      <c r="F65" s="5"/>
      <c r="G65" s="5"/>
      <c r="H65" s="5"/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portrait" paperSize="9" scale="8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defaultGridColor="0" zoomScale="85" zoomScaleNormal="85" colorId="37" workbookViewId="0" topLeftCell="A1">
      <pane ySplit="5" topLeftCell="MZI14" activePane="bottomLeft" state="frozen"/>
      <selection pane="topLeft" activeCell="E37" sqref="E37"/>
      <selection pane="bottomLeft" activeCell="A1" sqref="A1"/>
    </sheetView>
  </sheetViews>
  <sheetFormatPr defaultColWidth="11.00390625" defaultRowHeight="12.75"/>
  <sheetData>
    <row r="1" spans="1:6" ht="15.75">
      <c r="A1" s="42" t="s">
        <v>9</v>
      </c>
      <c r="F1" s="6" t="s">
        <v>142</v>
      </c>
    </row>
    <row r="2" spans="1:10" ht="15">
      <c r="A2" s="42" t="s">
        <v>11</v>
      </c>
      <c r="B2" s="2"/>
      <c r="C2" s="3"/>
      <c r="D2" s="4"/>
      <c r="E2" s="5"/>
      <c r="F2" s="201" t="s">
        <v>143</v>
      </c>
      <c r="G2" s="5"/>
      <c r="H2" s="2"/>
      <c r="I2" s="4"/>
      <c r="J2" s="4"/>
    </row>
    <row r="3" spans="2:10" ht="16.5" thickBot="1">
      <c r="B3" s="7"/>
      <c r="C3" s="3"/>
      <c r="D3" s="8"/>
      <c r="E3" s="9"/>
      <c r="F3" s="4"/>
      <c r="G3" s="4"/>
      <c r="H3" s="2"/>
      <c r="I3" s="4"/>
      <c r="J3" s="4"/>
    </row>
    <row r="4" spans="1:10" ht="12.75">
      <c r="A4" s="68" t="s">
        <v>14</v>
      </c>
      <c r="B4" s="69" t="s">
        <v>15</v>
      </c>
      <c r="C4" s="202" t="s">
        <v>144</v>
      </c>
      <c r="D4" s="203" t="s">
        <v>145</v>
      </c>
      <c r="E4" s="13" t="s">
        <v>146</v>
      </c>
      <c r="F4" s="45" t="s">
        <v>105</v>
      </c>
      <c r="G4" s="101"/>
      <c r="H4" s="204" t="s">
        <v>22</v>
      </c>
      <c r="I4" s="14" t="s">
        <v>23</v>
      </c>
      <c r="J4" s="15"/>
    </row>
    <row r="5" spans="1:10" s="209" customFormat="1" ht="13.5" thickBot="1">
      <c r="A5" s="205"/>
      <c r="B5" s="206"/>
      <c r="C5" s="117"/>
      <c r="D5" s="207"/>
      <c r="E5" s="118" t="s">
        <v>147</v>
      </c>
      <c r="F5" s="118" t="s">
        <v>205</v>
      </c>
      <c r="G5" s="118" t="s">
        <v>24</v>
      </c>
      <c r="H5" s="208"/>
      <c r="I5" s="20" t="s">
        <v>24</v>
      </c>
      <c r="J5" s="21" t="s">
        <v>25</v>
      </c>
    </row>
    <row r="6" spans="1:10" ht="12.75">
      <c r="A6" s="22" t="s">
        <v>26</v>
      </c>
      <c r="B6" s="23" t="s">
        <v>27</v>
      </c>
      <c r="C6" s="210">
        <v>14</v>
      </c>
      <c r="D6" s="126">
        <v>0</v>
      </c>
      <c r="E6" s="126">
        <v>30</v>
      </c>
      <c r="F6" s="105" t="s">
        <v>148</v>
      </c>
      <c r="G6" s="126">
        <v>364</v>
      </c>
      <c r="H6" s="211">
        <f aca="true" t="shared" si="0" ref="H6:H32">SUM(C6+D6+E6+G6)</f>
        <v>408</v>
      </c>
      <c r="I6" s="212">
        <v>364</v>
      </c>
      <c r="J6" s="213">
        <v>364</v>
      </c>
    </row>
    <row r="7" spans="1:10" ht="13.5" thickBot="1">
      <c r="A7" s="28"/>
      <c r="B7" s="20" t="s">
        <v>28</v>
      </c>
      <c r="C7" s="214">
        <v>14</v>
      </c>
      <c r="D7" s="129">
        <v>48</v>
      </c>
      <c r="E7" s="129">
        <v>24</v>
      </c>
      <c r="F7" s="108" t="s">
        <v>148</v>
      </c>
      <c r="G7" s="129">
        <v>252</v>
      </c>
      <c r="H7" s="215">
        <f t="shared" si="0"/>
        <v>338</v>
      </c>
      <c r="I7" s="129">
        <v>300</v>
      </c>
      <c r="J7" s="216">
        <v>294</v>
      </c>
    </row>
    <row r="8" spans="1:10" ht="12.75">
      <c r="A8" s="32" t="s">
        <v>29</v>
      </c>
      <c r="B8" s="33" t="s">
        <v>30</v>
      </c>
      <c r="C8" s="84">
        <v>14</v>
      </c>
      <c r="D8" s="85">
        <v>288</v>
      </c>
      <c r="E8" s="85">
        <v>36</v>
      </c>
      <c r="F8" s="106" t="s">
        <v>149</v>
      </c>
      <c r="G8" s="85">
        <v>2</v>
      </c>
      <c r="H8" s="217">
        <f t="shared" si="0"/>
        <v>340</v>
      </c>
      <c r="I8" s="212">
        <v>288</v>
      </c>
      <c r="J8" s="213">
        <v>252</v>
      </c>
    </row>
    <row r="9" spans="1:10" ht="13.5" thickBot="1">
      <c r="A9" s="28"/>
      <c r="B9" s="20" t="s">
        <v>31</v>
      </c>
      <c r="C9" s="214">
        <v>14</v>
      </c>
      <c r="D9" s="129">
        <v>192</v>
      </c>
      <c r="E9" s="129">
        <v>24</v>
      </c>
      <c r="F9" s="108"/>
      <c r="G9" s="129"/>
      <c r="H9" s="215">
        <f t="shared" si="0"/>
        <v>230</v>
      </c>
      <c r="I9" s="129">
        <v>192</v>
      </c>
      <c r="J9" s="216">
        <v>168</v>
      </c>
    </row>
    <row r="10" spans="1:10" ht="12.75">
      <c r="A10" s="32" t="s">
        <v>32</v>
      </c>
      <c r="B10" s="33" t="s">
        <v>33</v>
      </c>
      <c r="C10" s="84">
        <v>14</v>
      </c>
      <c r="D10" s="85">
        <v>96</v>
      </c>
      <c r="E10" s="85">
        <v>26</v>
      </c>
      <c r="F10" s="106" t="s">
        <v>148</v>
      </c>
      <c r="G10" s="85">
        <v>168</v>
      </c>
      <c r="H10" s="217">
        <f t="shared" si="0"/>
        <v>304</v>
      </c>
      <c r="I10" s="212">
        <v>264</v>
      </c>
      <c r="J10" s="213">
        <v>252</v>
      </c>
    </row>
    <row r="11" spans="1:10" ht="12.75">
      <c r="A11" s="32"/>
      <c r="B11" s="33" t="s">
        <v>34</v>
      </c>
      <c r="C11" s="84">
        <v>14</v>
      </c>
      <c r="D11" s="85">
        <v>0</v>
      </c>
      <c r="E11" s="85">
        <v>28</v>
      </c>
      <c r="F11" s="106"/>
      <c r="G11" s="85"/>
      <c r="H11" s="217">
        <f t="shared" si="0"/>
        <v>42</v>
      </c>
      <c r="I11" s="85"/>
      <c r="J11" s="218"/>
    </row>
    <row r="12" spans="1:10" ht="13.5" thickBot="1">
      <c r="A12" s="28"/>
      <c r="B12" s="20" t="s">
        <v>35</v>
      </c>
      <c r="C12" s="214">
        <v>14</v>
      </c>
      <c r="D12" s="129">
        <v>0</v>
      </c>
      <c r="E12" s="129">
        <v>28</v>
      </c>
      <c r="F12" s="108"/>
      <c r="G12" s="129"/>
      <c r="H12" s="215">
        <f t="shared" si="0"/>
        <v>42</v>
      </c>
      <c r="I12" s="129"/>
      <c r="J12" s="216"/>
    </row>
    <row r="13" spans="1:10" ht="12.75">
      <c r="A13" s="32" t="s">
        <v>36</v>
      </c>
      <c r="B13" s="33" t="s">
        <v>37</v>
      </c>
      <c r="C13" s="84">
        <v>14</v>
      </c>
      <c r="D13" s="85">
        <v>180</v>
      </c>
      <c r="E13" s="85">
        <v>32</v>
      </c>
      <c r="F13" s="106"/>
      <c r="G13" s="85"/>
      <c r="H13" s="217">
        <f t="shared" si="0"/>
        <v>226</v>
      </c>
      <c r="I13" s="85">
        <v>180</v>
      </c>
      <c r="J13" s="218">
        <v>120</v>
      </c>
    </row>
    <row r="14" spans="1:10" ht="13.5" thickBot="1">
      <c r="A14" s="28"/>
      <c r="B14" s="20" t="s">
        <v>38</v>
      </c>
      <c r="C14" s="214">
        <v>14</v>
      </c>
      <c r="D14" s="129">
        <v>0</v>
      </c>
      <c r="E14" s="129">
        <v>30</v>
      </c>
      <c r="F14" s="108"/>
      <c r="G14" s="129"/>
      <c r="H14" s="215">
        <f t="shared" si="0"/>
        <v>44</v>
      </c>
      <c r="I14" s="129"/>
      <c r="J14" s="216"/>
    </row>
    <row r="15" spans="1:10" ht="12.75">
      <c r="A15" s="32" t="s">
        <v>39</v>
      </c>
      <c r="B15" s="33" t="s">
        <v>40</v>
      </c>
      <c r="C15" s="84">
        <v>14</v>
      </c>
      <c r="D15" s="85">
        <v>0</v>
      </c>
      <c r="E15" s="85">
        <v>26</v>
      </c>
      <c r="F15" s="106"/>
      <c r="G15" s="85"/>
      <c r="H15" s="217">
        <f t="shared" si="0"/>
        <v>40</v>
      </c>
      <c r="I15" s="85"/>
      <c r="J15" s="218"/>
    </row>
    <row r="16" spans="1:10" ht="13.5" thickBot="1">
      <c r="A16" s="28"/>
      <c r="B16" s="20" t="s">
        <v>41</v>
      </c>
      <c r="C16" s="214">
        <v>14</v>
      </c>
      <c r="D16" s="129">
        <v>0</v>
      </c>
      <c r="E16" s="129">
        <v>16.25</v>
      </c>
      <c r="F16" s="108"/>
      <c r="G16" s="129"/>
      <c r="H16" s="215">
        <f t="shared" si="0"/>
        <v>30.25</v>
      </c>
      <c r="I16" s="129"/>
      <c r="J16" s="216"/>
    </row>
    <row r="17" spans="1:10" ht="12.75">
      <c r="A17" s="32" t="s">
        <v>42</v>
      </c>
      <c r="B17" s="33" t="s">
        <v>43</v>
      </c>
      <c r="C17" s="84">
        <v>14</v>
      </c>
      <c r="D17" s="85">
        <v>0</v>
      </c>
      <c r="E17" s="85">
        <v>16.25</v>
      </c>
      <c r="F17" s="106"/>
      <c r="G17" s="85"/>
      <c r="H17" s="217">
        <f t="shared" si="0"/>
        <v>30.25</v>
      </c>
      <c r="I17" s="85"/>
      <c r="J17" s="218"/>
    </row>
    <row r="18" spans="1:10" ht="13.5" thickBot="1">
      <c r="A18" s="28"/>
      <c r="B18" s="20" t="s">
        <v>44</v>
      </c>
      <c r="C18" s="214">
        <v>14</v>
      </c>
      <c r="D18" s="129">
        <v>0</v>
      </c>
      <c r="E18" s="129">
        <v>52.5</v>
      </c>
      <c r="F18" s="108"/>
      <c r="G18" s="129"/>
      <c r="H18" s="215">
        <f t="shared" si="0"/>
        <v>66.5</v>
      </c>
      <c r="I18" s="129"/>
      <c r="J18" s="216"/>
    </row>
    <row r="19" spans="1:10" ht="12.75">
      <c r="A19" s="32" t="s">
        <v>45</v>
      </c>
      <c r="B19" s="33" t="s">
        <v>46</v>
      </c>
      <c r="C19" s="84">
        <v>14</v>
      </c>
      <c r="D19" s="85">
        <v>0</v>
      </c>
      <c r="E19" s="85">
        <v>45.5</v>
      </c>
      <c r="F19" s="106"/>
      <c r="G19" s="85"/>
      <c r="H19" s="217">
        <f t="shared" si="0"/>
        <v>59.5</v>
      </c>
      <c r="I19" s="85"/>
      <c r="J19" s="218"/>
    </row>
    <row r="20" spans="1:10" ht="13.5" thickBot="1">
      <c r="A20" s="28"/>
      <c r="B20" s="20" t="s">
        <v>47</v>
      </c>
      <c r="C20" s="214">
        <v>7</v>
      </c>
      <c r="D20" s="129">
        <v>0</v>
      </c>
      <c r="E20" s="129">
        <v>42</v>
      </c>
      <c r="F20" s="108"/>
      <c r="G20" s="129"/>
      <c r="H20" s="215">
        <f t="shared" si="0"/>
        <v>49</v>
      </c>
      <c r="I20" s="129"/>
      <c r="J20" s="216"/>
    </row>
    <row r="21" spans="1:10" ht="12.75">
      <c r="A21" s="32" t="s">
        <v>48</v>
      </c>
      <c r="B21" s="33" t="s">
        <v>49</v>
      </c>
      <c r="C21" s="84">
        <v>0</v>
      </c>
      <c r="D21" s="85">
        <v>0</v>
      </c>
      <c r="E21" s="85">
        <v>36</v>
      </c>
      <c r="F21" s="106"/>
      <c r="G21" s="85"/>
      <c r="H21" s="217">
        <f t="shared" si="0"/>
        <v>36</v>
      </c>
      <c r="I21" s="85"/>
      <c r="J21" s="218"/>
    </row>
    <row r="22" spans="1:10" ht="12.75">
      <c r="A22" s="32"/>
      <c r="B22" s="33" t="s">
        <v>50</v>
      </c>
      <c r="C22" s="84">
        <v>14</v>
      </c>
      <c r="D22" s="85">
        <v>0</v>
      </c>
      <c r="E22" s="85">
        <v>17.5</v>
      </c>
      <c r="F22" s="106"/>
      <c r="G22" s="85"/>
      <c r="H22" s="217">
        <f t="shared" si="0"/>
        <v>31.5</v>
      </c>
      <c r="I22" s="212"/>
      <c r="J22" s="213"/>
    </row>
    <row r="23" spans="1:10" ht="13.5" thickBot="1">
      <c r="A23" s="28"/>
      <c r="B23" s="20" t="s">
        <v>51</v>
      </c>
      <c r="C23" s="214">
        <v>14</v>
      </c>
      <c r="D23" s="129">
        <v>0</v>
      </c>
      <c r="E23" s="129">
        <v>17.5</v>
      </c>
      <c r="F23" s="108"/>
      <c r="G23" s="129"/>
      <c r="H23" s="215">
        <f t="shared" si="0"/>
        <v>31.5</v>
      </c>
      <c r="I23" s="129"/>
      <c r="J23" s="216"/>
    </row>
    <row r="24" spans="1:10" ht="12.75">
      <c r="A24" s="32" t="s">
        <v>52</v>
      </c>
      <c r="B24" s="33" t="s">
        <v>53</v>
      </c>
      <c r="C24" s="84">
        <v>14</v>
      </c>
      <c r="D24" s="85">
        <v>1.5</v>
      </c>
      <c r="E24" s="85">
        <v>30</v>
      </c>
      <c r="F24" s="106"/>
      <c r="G24" s="85"/>
      <c r="H24" s="217">
        <f t="shared" si="0"/>
        <v>45.5</v>
      </c>
      <c r="I24" s="212">
        <v>7</v>
      </c>
      <c r="J24" s="213">
        <v>7</v>
      </c>
    </row>
    <row r="25" spans="1:10" ht="13.5" thickBot="1">
      <c r="A25" s="28"/>
      <c r="B25" s="20" t="s">
        <v>54</v>
      </c>
      <c r="C25" s="214">
        <v>14</v>
      </c>
      <c r="D25" s="129">
        <v>55</v>
      </c>
      <c r="E25" s="129">
        <v>24.5</v>
      </c>
      <c r="F25" s="108"/>
      <c r="G25" s="129"/>
      <c r="H25" s="215">
        <f t="shared" si="0"/>
        <v>93.5</v>
      </c>
      <c r="I25" s="129">
        <v>55</v>
      </c>
      <c r="J25" s="216">
        <v>55</v>
      </c>
    </row>
    <row r="26" spans="1:10" ht="12.75">
      <c r="A26" s="32" t="s">
        <v>55</v>
      </c>
      <c r="B26" s="33" t="s">
        <v>56</v>
      </c>
      <c r="C26" s="84">
        <v>14</v>
      </c>
      <c r="D26" s="85">
        <v>288</v>
      </c>
      <c r="E26" s="85">
        <v>24.5</v>
      </c>
      <c r="F26" s="106"/>
      <c r="G26" s="85"/>
      <c r="H26" s="217">
        <f t="shared" si="0"/>
        <v>326.5</v>
      </c>
      <c r="I26" s="212">
        <v>288</v>
      </c>
      <c r="J26" s="213">
        <v>336</v>
      </c>
    </row>
    <row r="27" spans="1:10" ht="13.5" thickBot="1">
      <c r="A27" s="28"/>
      <c r="B27" s="20" t="s">
        <v>57</v>
      </c>
      <c r="C27" s="214">
        <v>14</v>
      </c>
      <c r="D27" s="129">
        <v>0</v>
      </c>
      <c r="E27" s="129">
        <v>24.5</v>
      </c>
      <c r="F27" s="108"/>
      <c r="G27" s="129"/>
      <c r="H27" s="215">
        <f t="shared" si="0"/>
        <v>38.5</v>
      </c>
      <c r="I27" s="129"/>
      <c r="J27" s="216"/>
    </row>
    <row r="28" spans="1:10" ht="12.75">
      <c r="A28" s="32" t="s">
        <v>58</v>
      </c>
      <c r="B28" s="33" t="s">
        <v>59</v>
      </c>
      <c r="C28" s="84">
        <v>14</v>
      </c>
      <c r="D28" s="85">
        <v>126</v>
      </c>
      <c r="E28" s="85">
        <v>24.5</v>
      </c>
      <c r="F28" s="106"/>
      <c r="G28" s="85"/>
      <c r="H28" s="217">
        <f t="shared" si="0"/>
        <v>164.5</v>
      </c>
      <c r="I28" s="212">
        <v>126</v>
      </c>
      <c r="J28" s="213">
        <v>147</v>
      </c>
    </row>
    <row r="29" spans="1:10" ht="13.5" thickBot="1">
      <c r="A29" s="28"/>
      <c r="B29" s="20" t="s">
        <v>60</v>
      </c>
      <c r="C29" s="214">
        <v>14</v>
      </c>
      <c r="D29" s="129">
        <v>0</v>
      </c>
      <c r="E29" s="129">
        <v>21</v>
      </c>
      <c r="F29" s="108"/>
      <c r="G29" s="129"/>
      <c r="H29" s="215">
        <f t="shared" si="0"/>
        <v>35</v>
      </c>
      <c r="I29" s="129"/>
      <c r="J29" s="216"/>
    </row>
    <row r="30" spans="1:10" ht="12.75">
      <c r="A30" s="32" t="s">
        <v>61</v>
      </c>
      <c r="B30" s="33" t="s">
        <v>62</v>
      </c>
      <c r="C30" s="84">
        <v>7</v>
      </c>
      <c r="D30" s="85">
        <v>24</v>
      </c>
      <c r="E30" s="85">
        <v>21</v>
      </c>
      <c r="F30" s="106"/>
      <c r="G30" s="85"/>
      <c r="H30" s="217">
        <f t="shared" si="0"/>
        <v>52</v>
      </c>
      <c r="I30" s="212">
        <v>24</v>
      </c>
      <c r="J30" s="213">
        <v>28</v>
      </c>
    </row>
    <row r="31" spans="1:10" ht="13.5" thickBot="1">
      <c r="A31" s="28"/>
      <c r="B31" s="20" t="s">
        <v>63</v>
      </c>
      <c r="C31" s="214">
        <v>14</v>
      </c>
      <c r="D31" s="129">
        <v>6</v>
      </c>
      <c r="E31" s="129">
        <v>21</v>
      </c>
      <c r="F31" s="108"/>
      <c r="G31" s="129"/>
      <c r="H31" s="215">
        <f t="shared" si="0"/>
        <v>41</v>
      </c>
      <c r="I31" s="129"/>
      <c r="J31" s="216"/>
    </row>
    <row r="32" spans="1:10" ht="13.5" thickBot="1">
      <c r="A32" s="38" t="s">
        <v>22</v>
      </c>
      <c r="B32" s="39"/>
      <c r="C32" s="28">
        <f>SUM(C6:C31)</f>
        <v>336</v>
      </c>
      <c r="D32" s="20">
        <f>SUM(D6:D31)</f>
        <v>1304.5</v>
      </c>
      <c r="E32" s="20">
        <f>SUM(E6:E31)</f>
        <v>718.5</v>
      </c>
      <c r="F32" s="111"/>
      <c r="G32" s="20">
        <f>SUM(G6:G31)</f>
        <v>786</v>
      </c>
      <c r="H32" s="215">
        <f t="shared" si="0"/>
        <v>3145</v>
      </c>
      <c r="I32" s="20">
        <f>SUM(I6:I31)</f>
        <v>2088</v>
      </c>
      <c r="J32" s="31">
        <f>SUM(J6:J31)</f>
        <v>2023</v>
      </c>
    </row>
    <row r="33" ht="12.75">
      <c r="A33" s="458" t="s">
        <v>150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defaultGridColor="0" zoomScale="85" zoomScaleNormal="85" colorId="37" workbookViewId="0" topLeftCell="A1">
      <pane ySplit="6" topLeftCell="MZI19" activePane="bottomLeft" state="frozen"/>
      <selection pane="topLeft" activeCell="E37" sqref="E37"/>
      <selection pane="bottomLeft" activeCell="A1" sqref="A1"/>
    </sheetView>
  </sheetViews>
  <sheetFormatPr defaultColWidth="11.00390625" defaultRowHeight="12.75"/>
  <cols>
    <col min="1" max="2" width="10.75390625" style="220" customWidth="1"/>
    <col min="3" max="11" width="9.75390625" style="220" customWidth="1"/>
    <col min="12" max="13" width="10.75390625" style="220" customWidth="1"/>
    <col min="14" max="14" width="9.75390625" style="220" customWidth="1"/>
    <col min="15" max="16384" width="10.75390625" style="220" customWidth="1"/>
  </cols>
  <sheetData>
    <row r="1" spans="1:8" ht="15.75">
      <c r="A1" s="219" t="s">
        <v>9</v>
      </c>
      <c r="H1" s="221" t="s">
        <v>151</v>
      </c>
    </row>
    <row r="2" spans="1:8" ht="15.75">
      <c r="A2" s="219" t="s">
        <v>11</v>
      </c>
      <c r="H2" s="221" t="s">
        <v>152</v>
      </c>
    </row>
    <row r="3" ht="12.75" thickBot="1"/>
    <row r="4" spans="1:14" ht="15">
      <c r="A4" s="222"/>
      <c r="B4" s="223"/>
      <c r="C4" s="224" t="s">
        <v>153</v>
      </c>
      <c r="D4" s="225"/>
      <c r="E4" s="226"/>
      <c r="F4" s="224" t="s">
        <v>154</v>
      </c>
      <c r="G4" s="225"/>
      <c r="H4" s="226"/>
      <c r="I4" s="224" t="s">
        <v>155</v>
      </c>
      <c r="J4" s="225"/>
      <c r="K4" s="226"/>
      <c r="L4" s="224" t="s">
        <v>156</v>
      </c>
      <c r="M4" s="225"/>
      <c r="N4" s="226"/>
    </row>
    <row r="5" spans="1:14" ht="12">
      <c r="A5" s="227" t="s">
        <v>14</v>
      </c>
      <c r="B5" s="228" t="s">
        <v>15</v>
      </c>
      <c r="C5" s="229" t="s">
        <v>24</v>
      </c>
      <c r="D5" s="230" t="s">
        <v>23</v>
      </c>
      <c r="E5" s="231"/>
      <c r="F5" s="229" t="s">
        <v>24</v>
      </c>
      <c r="G5" s="230" t="s">
        <v>23</v>
      </c>
      <c r="H5" s="231"/>
      <c r="I5" s="229" t="s">
        <v>24</v>
      </c>
      <c r="J5" s="230" t="s">
        <v>23</v>
      </c>
      <c r="K5" s="231"/>
      <c r="L5" s="229" t="s">
        <v>24</v>
      </c>
      <c r="M5" s="230" t="s">
        <v>23</v>
      </c>
      <c r="N5" s="231"/>
    </row>
    <row r="6" spans="1:14" ht="12.75" thickBot="1">
      <c r="A6" s="227"/>
      <c r="B6" s="228"/>
      <c r="C6" s="227" t="s">
        <v>157</v>
      </c>
      <c r="D6" s="232" t="s">
        <v>24</v>
      </c>
      <c r="E6" s="233" t="s">
        <v>25</v>
      </c>
      <c r="F6" s="227" t="s">
        <v>157</v>
      </c>
      <c r="G6" s="232" t="s">
        <v>24</v>
      </c>
      <c r="H6" s="233" t="s">
        <v>25</v>
      </c>
      <c r="I6" s="227" t="s">
        <v>157</v>
      </c>
      <c r="J6" s="232" t="s">
        <v>24</v>
      </c>
      <c r="K6" s="233" t="s">
        <v>158</v>
      </c>
      <c r="L6" s="227" t="s">
        <v>157</v>
      </c>
      <c r="M6" s="232" t="s">
        <v>24</v>
      </c>
      <c r="N6" s="233" t="s">
        <v>25</v>
      </c>
    </row>
    <row r="7" spans="1:14" ht="16.5" customHeight="1">
      <c r="A7" s="234" t="s">
        <v>26</v>
      </c>
      <c r="B7" s="235" t="s">
        <v>27</v>
      </c>
      <c r="C7" s="236">
        <v>6</v>
      </c>
      <c r="D7" s="237">
        <v>4</v>
      </c>
      <c r="E7" s="238">
        <v>7.5</v>
      </c>
      <c r="F7" s="236">
        <f>'Temps de travaux généraux'!$H$6</f>
        <v>408</v>
      </c>
      <c r="G7" s="237">
        <f>'Temps de travaux généraux'!$I$6</f>
        <v>364</v>
      </c>
      <c r="H7" s="238">
        <f>'Temps de travaux généraux'!$J$6</f>
        <v>364</v>
      </c>
      <c r="I7" s="236">
        <f>SUM('Alimentation élevages et Temps'!$L$6+'Alimentation élevages et Temps'!$L$39)</f>
        <v>68</v>
      </c>
      <c r="J7" s="237">
        <v>54</v>
      </c>
      <c r="K7" s="238">
        <v>35</v>
      </c>
      <c r="L7" s="236">
        <f aca="true" t="shared" si="0" ref="L7:N32">SUM(C7,F7,I7)</f>
        <v>482</v>
      </c>
      <c r="M7" s="237">
        <f t="shared" si="0"/>
        <v>422</v>
      </c>
      <c r="N7" s="238">
        <f t="shared" si="0"/>
        <v>406.5</v>
      </c>
    </row>
    <row r="8" spans="1:14" ht="16.5" customHeight="1" thickBot="1">
      <c r="A8" s="239"/>
      <c r="B8" s="240" t="s">
        <v>28</v>
      </c>
      <c r="C8" s="241">
        <v>20</v>
      </c>
      <c r="D8" s="242">
        <v>20</v>
      </c>
      <c r="E8" s="243">
        <v>60</v>
      </c>
      <c r="F8" s="241">
        <f>'Temps de travaux généraux'!$H$7</f>
        <v>338</v>
      </c>
      <c r="G8" s="242">
        <f>'Temps de travaux généraux'!$I$7</f>
        <v>300</v>
      </c>
      <c r="H8" s="243">
        <f>'Temps de travaux généraux'!$J$7</f>
        <v>294</v>
      </c>
      <c r="I8" s="241">
        <f>SUM('Alimentation élevages et Temps'!$L$7+'Alimentation élevages et Temps'!$L$40)</f>
        <v>28</v>
      </c>
      <c r="J8" s="242">
        <v>14</v>
      </c>
      <c r="K8" s="243">
        <v>30</v>
      </c>
      <c r="L8" s="241">
        <f t="shared" si="0"/>
        <v>386</v>
      </c>
      <c r="M8" s="242">
        <f t="shared" si="0"/>
        <v>334</v>
      </c>
      <c r="N8" s="243">
        <f t="shared" si="0"/>
        <v>384</v>
      </c>
    </row>
    <row r="9" spans="1:14" ht="16.5" customHeight="1">
      <c r="A9" s="244" t="s">
        <v>29</v>
      </c>
      <c r="B9" s="245" t="s">
        <v>30</v>
      </c>
      <c r="C9" s="246">
        <v>0</v>
      </c>
      <c r="D9" s="247">
        <v>0</v>
      </c>
      <c r="E9" s="248">
        <v>0</v>
      </c>
      <c r="F9" s="246">
        <f>'Temps de travaux généraux'!$H$8</f>
        <v>340</v>
      </c>
      <c r="G9" s="247">
        <f>'Temps de travaux généraux'!$I$8</f>
        <v>288</v>
      </c>
      <c r="H9" s="248">
        <f>'Temps de travaux généraux'!$J$8</f>
        <v>252</v>
      </c>
      <c r="I9" s="246">
        <f>SUM('Alimentation élevages et Temps'!$L$8+'Alimentation élevages et Temps'!$L$41)</f>
        <v>28</v>
      </c>
      <c r="J9" s="247">
        <v>14</v>
      </c>
      <c r="K9" s="248">
        <v>0</v>
      </c>
      <c r="L9" s="246">
        <f t="shared" si="0"/>
        <v>368</v>
      </c>
      <c r="M9" s="247">
        <f t="shared" si="0"/>
        <v>302</v>
      </c>
      <c r="N9" s="248">
        <f t="shared" si="0"/>
        <v>252</v>
      </c>
    </row>
    <row r="10" spans="1:14" ht="16.5" customHeight="1" thickBot="1">
      <c r="A10" s="239"/>
      <c r="B10" s="240" t="s">
        <v>31</v>
      </c>
      <c r="C10" s="241">
        <v>0</v>
      </c>
      <c r="D10" s="242">
        <v>0</v>
      </c>
      <c r="E10" s="243">
        <v>0</v>
      </c>
      <c r="F10" s="241">
        <f>'Temps de travaux généraux'!$H$9</f>
        <v>230</v>
      </c>
      <c r="G10" s="242">
        <f>'Temps de travaux généraux'!$I$9</f>
        <v>192</v>
      </c>
      <c r="H10" s="243">
        <f>'Temps de travaux généraux'!$J$9</f>
        <v>168</v>
      </c>
      <c r="I10" s="241">
        <f>SUM('Alimentation élevages et Temps'!$L$9+'Alimentation élevages et Temps'!$L$42)</f>
        <v>28</v>
      </c>
      <c r="J10" s="242">
        <v>14</v>
      </c>
      <c r="K10" s="243">
        <v>30</v>
      </c>
      <c r="L10" s="241">
        <f t="shared" si="0"/>
        <v>258</v>
      </c>
      <c r="M10" s="242">
        <f t="shared" si="0"/>
        <v>206</v>
      </c>
      <c r="N10" s="243">
        <f t="shared" si="0"/>
        <v>198</v>
      </c>
    </row>
    <row r="11" spans="1:14" ht="16.5" customHeight="1">
      <c r="A11" s="244" t="s">
        <v>32</v>
      </c>
      <c r="B11" s="245" t="s">
        <v>33</v>
      </c>
      <c r="C11" s="246">
        <v>6.75</v>
      </c>
      <c r="D11" s="247">
        <v>0</v>
      </c>
      <c r="E11" s="248">
        <v>0</v>
      </c>
      <c r="F11" s="246">
        <f>'Temps de travaux généraux'!$H$10</f>
        <v>304</v>
      </c>
      <c r="G11" s="247">
        <f>'Temps de travaux généraux'!$I$10</f>
        <v>264</v>
      </c>
      <c r="H11" s="248">
        <f>'Temps de travaux généraux'!$J$10</f>
        <v>252</v>
      </c>
      <c r="I11" s="246">
        <f>SUM('Alimentation élevages et Temps'!$L$10+'Alimentation élevages et Temps'!$L$43)</f>
        <v>84</v>
      </c>
      <c r="J11" s="247">
        <v>70</v>
      </c>
      <c r="K11" s="248">
        <v>56</v>
      </c>
      <c r="L11" s="246">
        <f t="shared" si="0"/>
        <v>394.75</v>
      </c>
      <c r="M11" s="247">
        <f t="shared" si="0"/>
        <v>334</v>
      </c>
      <c r="N11" s="248">
        <f t="shared" si="0"/>
        <v>308</v>
      </c>
    </row>
    <row r="12" spans="1:14" ht="16.5" customHeight="1">
      <c r="A12" s="244"/>
      <c r="B12" s="245" t="s">
        <v>34</v>
      </c>
      <c r="C12" s="246">
        <v>0</v>
      </c>
      <c r="D12" s="247">
        <v>0</v>
      </c>
      <c r="E12" s="248">
        <v>0</v>
      </c>
      <c r="F12" s="246">
        <f>'Temps de travaux généraux'!$H$11</f>
        <v>42</v>
      </c>
      <c r="G12" s="247">
        <f>'Temps de travaux généraux'!$I$11</f>
        <v>0</v>
      </c>
      <c r="H12" s="248">
        <f>'Temps de travaux généraux'!$J$11</f>
        <v>0</v>
      </c>
      <c r="I12" s="246">
        <f>SUM('Alimentation élevages et Temps'!$L$11+'Alimentation élevages et Temps'!$L$44)</f>
        <v>28</v>
      </c>
      <c r="J12" s="247">
        <v>14</v>
      </c>
      <c r="K12" s="248">
        <v>0</v>
      </c>
      <c r="L12" s="246">
        <f t="shared" si="0"/>
        <v>70</v>
      </c>
      <c r="M12" s="247">
        <f t="shared" si="0"/>
        <v>14</v>
      </c>
      <c r="N12" s="248">
        <f t="shared" si="0"/>
        <v>0</v>
      </c>
    </row>
    <row r="13" spans="1:14" ht="16.5" customHeight="1" thickBot="1">
      <c r="A13" s="239"/>
      <c r="B13" s="240" t="s">
        <v>35</v>
      </c>
      <c r="C13" s="241">
        <v>12</v>
      </c>
      <c r="D13" s="242">
        <v>12</v>
      </c>
      <c r="E13" s="243">
        <v>19.2</v>
      </c>
      <c r="F13" s="241">
        <f>'Temps de travaux généraux'!$H$12</f>
        <v>42</v>
      </c>
      <c r="G13" s="242">
        <f>'Temps de travaux généraux'!$I$12</f>
        <v>0</v>
      </c>
      <c r="H13" s="243">
        <f>'Temps de travaux généraux'!$J$12</f>
        <v>0</v>
      </c>
      <c r="I13" s="241">
        <f>SUM('Alimentation élevages et Temps'!$L$12+'Alimentation élevages et Temps'!$L$45)</f>
        <v>28</v>
      </c>
      <c r="J13" s="242">
        <v>14</v>
      </c>
      <c r="K13" s="243">
        <v>30</v>
      </c>
      <c r="L13" s="241">
        <f t="shared" si="0"/>
        <v>82</v>
      </c>
      <c r="M13" s="242">
        <f t="shared" si="0"/>
        <v>26</v>
      </c>
      <c r="N13" s="243">
        <f t="shared" si="0"/>
        <v>49.2</v>
      </c>
    </row>
    <row r="14" spans="1:14" ht="16.5" customHeight="1">
      <c r="A14" s="244" t="s">
        <v>36</v>
      </c>
      <c r="B14" s="245" t="s">
        <v>37</v>
      </c>
      <c r="C14" s="246">
        <v>36.5</v>
      </c>
      <c r="D14" s="247">
        <v>25.5</v>
      </c>
      <c r="E14" s="248">
        <v>71.4</v>
      </c>
      <c r="F14" s="246">
        <f>'Temps de travaux généraux'!$H$13</f>
        <v>226</v>
      </c>
      <c r="G14" s="247">
        <f>'Temps de travaux généraux'!$I$13</f>
        <v>180</v>
      </c>
      <c r="H14" s="248">
        <f>'Temps de travaux généraux'!$J$13</f>
        <v>120</v>
      </c>
      <c r="I14" s="246">
        <f>SUM('Alimentation élevages et Temps'!$L$13+'Alimentation élevages et Temps'!$L$46)</f>
        <v>28</v>
      </c>
      <c r="J14" s="247">
        <v>14</v>
      </c>
      <c r="K14" s="248">
        <v>0</v>
      </c>
      <c r="L14" s="246">
        <f t="shared" si="0"/>
        <v>290.5</v>
      </c>
      <c r="M14" s="247">
        <f t="shared" si="0"/>
        <v>219.5</v>
      </c>
      <c r="N14" s="248">
        <f t="shared" si="0"/>
        <v>191.4</v>
      </c>
    </row>
    <row r="15" spans="1:14" ht="16.5" customHeight="1" thickBot="1">
      <c r="A15" s="239"/>
      <c r="B15" s="240" t="s">
        <v>38</v>
      </c>
      <c r="C15" s="241">
        <v>25</v>
      </c>
      <c r="D15" s="242">
        <v>0</v>
      </c>
      <c r="E15" s="243">
        <v>0</v>
      </c>
      <c r="F15" s="241">
        <f>'Temps de travaux généraux'!$H$14</f>
        <v>44</v>
      </c>
      <c r="G15" s="242">
        <f>'Temps de travaux généraux'!$I$14</f>
        <v>0</v>
      </c>
      <c r="H15" s="243">
        <f>'Temps de travaux généraux'!$J$14</f>
        <v>0</v>
      </c>
      <c r="I15" s="241">
        <f>SUM('Alimentation élevages et Temps'!$L$14+'Alimentation élevages et Temps'!$L$47)</f>
        <v>28</v>
      </c>
      <c r="J15" s="242">
        <v>14</v>
      </c>
      <c r="K15" s="243">
        <v>30</v>
      </c>
      <c r="L15" s="241">
        <f t="shared" si="0"/>
        <v>97</v>
      </c>
      <c r="M15" s="242">
        <f t="shared" si="0"/>
        <v>14</v>
      </c>
      <c r="N15" s="243">
        <f t="shared" si="0"/>
        <v>30</v>
      </c>
    </row>
    <row r="16" spans="1:14" ht="16.5" customHeight="1">
      <c r="A16" s="244" t="s">
        <v>39</v>
      </c>
      <c r="B16" s="245" t="s">
        <v>40</v>
      </c>
      <c r="C16" s="246">
        <v>3</v>
      </c>
      <c r="D16" s="247">
        <v>0</v>
      </c>
      <c r="E16" s="248">
        <v>0</v>
      </c>
      <c r="F16" s="246">
        <f>'Temps de travaux généraux'!$H$15</f>
        <v>40</v>
      </c>
      <c r="G16" s="247">
        <f>'Temps de travaux généraux'!$I$15</f>
        <v>0</v>
      </c>
      <c r="H16" s="248">
        <f>'Temps de travaux généraux'!$J$15</f>
        <v>0</v>
      </c>
      <c r="I16" s="246">
        <f>SUM('Alimentation élevages et Temps'!$L$15+'Alimentation élevages et Temps'!$L$48)</f>
        <v>28</v>
      </c>
      <c r="J16" s="247">
        <v>14</v>
      </c>
      <c r="K16" s="248">
        <v>0</v>
      </c>
      <c r="L16" s="246">
        <f t="shared" si="0"/>
        <v>71</v>
      </c>
      <c r="M16" s="247">
        <f t="shared" si="0"/>
        <v>14</v>
      </c>
      <c r="N16" s="248">
        <f t="shared" si="0"/>
        <v>0</v>
      </c>
    </row>
    <row r="17" spans="1:14" ht="16.5" customHeight="1" thickBot="1">
      <c r="A17" s="239"/>
      <c r="B17" s="240" t="s">
        <v>41</v>
      </c>
      <c r="C17" s="241">
        <v>24.5</v>
      </c>
      <c r="D17" s="242">
        <v>0</v>
      </c>
      <c r="E17" s="243">
        <v>0</v>
      </c>
      <c r="F17" s="241">
        <f>'Temps de travaux généraux'!$H$16</f>
        <v>30.25</v>
      </c>
      <c r="G17" s="242">
        <f>'Temps de travaux généraux'!$I$16</f>
        <v>0</v>
      </c>
      <c r="H17" s="243">
        <f>'Temps de travaux généraux'!$J$16</f>
        <v>0</v>
      </c>
      <c r="I17" s="241">
        <f>SUM('Alimentation élevages et Temps'!$L$16+'Alimentation élevages et Temps'!$L$49)</f>
        <v>28</v>
      </c>
      <c r="J17" s="242">
        <v>14</v>
      </c>
      <c r="K17" s="243">
        <v>30</v>
      </c>
      <c r="L17" s="241">
        <f t="shared" si="0"/>
        <v>82.75</v>
      </c>
      <c r="M17" s="242">
        <f t="shared" si="0"/>
        <v>14</v>
      </c>
      <c r="N17" s="243">
        <f t="shared" si="0"/>
        <v>30</v>
      </c>
    </row>
    <row r="18" spans="1:14" ht="16.5" customHeight="1">
      <c r="A18" s="244" t="s">
        <v>42</v>
      </c>
      <c r="B18" s="245" t="s">
        <v>43</v>
      </c>
      <c r="C18" s="246">
        <v>21.5</v>
      </c>
      <c r="D18" s="247">
        <v>0</v>
      </c>
      <c r="E18" s="248">
        <v>0</v>
      </c>
      <c r="F18" s="246">
        <f>'Temps de travaux généraux'!$H$17</f>
        <v>30.25</v>
      </c>
      <c r="G18" s="247">
        <f>'Temps de travaux généraux'!$I$17</f>
        <v>0</v>
      </c>
      <c r="H18" s="248">
        <f>'Temps de travaux généraux'!$J$17</f>
        <v>0</v>
      </c>
      <c r="I18" s="246">
        <f>SUM('Alimentation élevages et Temps'!$L$17+'Alimentation élevages et Temps'!$L$50)</f>
        <v>28</v>
      </c>
      <c r="J18" s="247">
        <v>14</v>
      </c>
      <c r="K18" s="248">
        <v>0</v>
      </c>
      <c r="L18" s="246">
        <f t="shared" si="0"/>
        <v>79.75</v>
      </c>
      <c r="M18" s="247">
        <f t="shared" si="0"/>
        <v>14</v>
      </c>
      <c r="N18" s="248">
        <f t="shared" si="0"/>
        <v>0</v>
      </c>
    </row>
    <row r="19" spans="1:14" ht="16.5" customHeight="1" thickBot="1">
      <c r="A19" s="239"/>
      <c r="B19" s="240" t="s">
        <v>44</v>
      </c>
      <c r="C19" s="241">
        <v>22.5</v>
      </c>
      <c r="D19" s="242">
        <v>0</v>
      </c>
      <c r="E19" s="243">
        <v>0</v>
      </c>
      <c r="F19" s="241">
        <f>'Temps de travaux généraux'!$H$18</f>
        <v>66.5</v>
      </c>
      <c r="G19" s="242">
        <f>'Temps de travaux généraux'!$I$18</f>
        <v>0</v>
      </c>
      <c r="H19" s="243">
        <f>'Temps de travaux généraux'!$J$18</f>
        <v>0</v>
      </c>
      <c r="I19" s="241">
        <f>SUM('Alimentation élevages et Temps'!$L$18+'Alimentation élevages et Temps'!$L$51)</f>
        <v>28</v>
      </c>
      <c r="J19" s="242">
        <v>14</v>
      </c>
      <c r="K19" s="243">
        <v>30</v>
      </c>
      <c r="L19" s="241">
        <f t="shared" si="0"/>
        <v>117</v>
      </c>
      <c r="M19" s="242">
        <f t="shared" si="0"/>
        <v>14</v>
      </c>
      <c r="N19" s="243">
        <f t="shared" si="0"/>
        <v>30</v>
      </c>
    </row>
    <row r="20" spans="1:14" ht="16.5" customHeight="1">
      <c r="A20" s="244" t="s">
        <v>45</v>
      </c>
      <c r="B20" s="245" t="s">
        <v>46</v>
      </c>
      <c r="C20" s="246">
        <v>0</v>
      </c>
      <c r="D20" s="247">
        <v>0</v>
      </c>
      <c r="E20" s="248">
        <v>0</v>
      </c>
      <c r="F20" s="246">
        <f>'Temps de travaux généraux'!$H$19</f>
        <v>59.5</v>
      </c>
      <c r="G20" s="247">
        <f>'Temps de travaux généraux'!$I$19</f>
        <v>0</v>
      </c>
      <c r="H20" s="248">
        <f>'Temps de travaux généraux'!$J$19</f>
        <v>0</v>
      </c>
      <c r="I20" s="246">
        <f>SUM('Alimentation élevages et Temps'!$L$19+'Alimentation élevages et Temps'!$L$52)</f>
        <v>28</v>
      </c>
      <c r="J20" s="247">
        <v>14</v>
      </c>
      <c r="K20" s="248">
        <v>0</v>
      </c>
      <c r="L20" s="246">
        <f t="shared" si="0"/>
        <v>87.5</v>
      </c>
      <c r="M20" s="247">
        <f t="shared" si="0"/>
        <v>14</v>
      </c>
      <c r="N20" s="248">
        <f t="shared" si="0"/>
        <v>0</v>
      </c>
    </row>
    <row r="21" spans="1:14" ht="16.5" customHeight="1" thickBot="1">
      <c r="A21" s="239"/>
      <c r="B21" s="240" t="s">
        <v>47</v>
      </c>
      <c r="C21" s="241">
        <v>0</v>
      </c>
      <c r="D21" s="242">
        <v>0</v>
      </c>
      <c r="E21" s="243">
        <v>0</v>
      </c>
      <c r="F21" s="241">
        <f>'Temps de travaux généraux'!$H$20</f>
        <v>49</v>
      </c>
      <c r="G21" s="242">
        <f>'Temps de travaux généraux'!$I$20</f>
        <v>0</v>
      </c>
      <c r="H21" s="243">
        <f>'Temps de travaux généraux'!$J$20</f>
        <v>0</v>
      </c>
      <c r="I21" s="241">
        <f>SUM('Alimentation élevages et Temps'!$L$20+'Alimentation élevages et Temps'!$L$53)</f>
        <v>28</v>
      </c>
      <c r="J21" s="242">
        <v>14</v>
      </c>
      <c r="K21" s="243">
        <v>30</v>
      </c>
      <c r="L21" s="241">
        <f t="shared" si="0"/>
        <v>77</v>
      </c>
      <c r="M21" s="242">
        <f t="shared" si="0"/>
        <v>14</v>
      </c>
      <c r="N21" s="243">
        <f t="shared" si="0"/>
        <v>30</v>
      </c>
    </row>
    <row r="22" spans="1:14" ht="16.5" customHeight="1">
      <c r="A22" s="244" t="s">
        <v>48</v>
      </c>
      <c r="B22" s="245" t="s">
        <v>49</v>
      </c>
      <c r="C22" s="246">
        <v>140</v>
      </c>
      <c r="D22" s="247">
        <v>140</v>
      </c>
      <c r="E22" s="248">
        <v>110</v>
      </c>
      <c r="F22" s="246">
        <f>'Temps de travaux généraux'!$H$21</f>
        <v>36</v>
      </c>
      <c r="G22" s="247">
        <f>'Temps de travaux généraux'!$I$21</f>
        <v>0</v>
      </c>
      <c r="H22" s="248">
        <f>'Temps de travaux généraux'!$J$21</f>
        <v>0</v>
      </c>
      <c r="I22" s="246">
        <f>SUM('Alimentation élevages et Temps'!$L$21+'Alimentation élevages et Temps'!$L$54)</f>
        <v>28</v>
      </c>
      <c r="J22" s="247">
        <v>14</v>
      </c>
      <c r="K22" s="248">
        <v>0</v>
      </c>
      <c r="L22" s="246">
        <f t="shared" si="0"/>
        <v>204</v>
      </c>
      <c r="M22" s="247">
        <f t="shared" si="0"/>
        <v>154</v>
      </c>
      <c r="N22" s="248">
        <f t="shared" si="0"/>
        <v>110</v>
      </c>
    </row>
    <row r="23" spans="1:14" ht="16.5" customHeight="1">
      <c r="A23" s="244"/>
      <c r="B23" s="245" t="s">
        <v>50</v>
      </c>
      <c r="C23" s="246">
        <v>0</v>
      </c>
      <c r="D23" s="247">
        <v>0</v>
      </c>
      <c r="E23" s="248">
        <v>0</v>
      </c>
      <c r="F23" s="246">
        <f>'Temps de travaux généraux'!$H$22</f>
        <v>31.5</v>
      </c>
      <c r="G23" s="247">
        <f>'Temps de travaux généraux'!$I$22</f>
        <v>0</v>
      </c>
      <c r="H23" s="248">
        <f>'Temps de travaux généraux'!$J$22</f>
        <v>0</v>
      </c>
      <c r="I23" s="246">
        <f>SUM('Alimentation élevages et Temps'!$L$22+'Alimentation élevages et Temps'!$L$55)</f>
        <v>28</v>
      </c>
      <c r="J23" s="247">
        <v>14</v>
      </c>
      <c r="K23" s="248">
        <v>0</v>
      </c>
      <c r="L23" s="246">
        <f t="shared" si="0"/>
        <v>59.5</v>
      </c>
      <c r="M23" s="247">
        <f t="shared" si="0"/>
        <v>14</v>
      </c>
      <c r="N23" s="248">
        <f t="shared" si="0"/>
        <v>0</v>
      </c>
    </row>
    <row r="24" spans="1:14" ht="16.5" customHeight="1" thickBot="1">
      <c r="A24" s="239"/>
      <c r="B24" s="240" t="s">
        <v>51</v>
      </c>
      <c r="C24" s="241">
        <v>210</v>
      </c>
      <c r="D24" s="242">
        <v>210</v>
      </c>
      <c r="E24" s="243">
        <v>210</v>
      </c>
      <c r="F24" s="241">
        <f>'Temps de travaux généraux'!$H$23</f>
        <v>31.5</v>
      </c>
      <c r="G24" s="242">
        <f>'Temps de travaux généraux'!$I$23</f>
        <v>0</v>
      </c>
      <c r="H24" s="243">
        <f>'Temps de travaux généraux'!$J$23</f>
        <v>0</v>
      </c>
      <c r="I24" s="241">
        <f>SUM('Alimentation élevages et Temps'!$L$23+'Alimentation élevages et Temps'!$L$56)</f>
        <v>28</v>
      </c>
      <c r="J24" s="242">
        <v>14</v>
      </c>
      <c r="K24" s="243">
        <v>30</v>
      </c>
      <c r="L24" s="241">
        <f t="shared" si="0"/>
        <v>269.5</v>
      </c>
      <c r="M24" s="242">
        <f t="shared" si="0"/>
        <v>224</v>
      </c>
      <c r="N24" s="243">
        <f t="shared" si="0"/>
        <v>240</v>
      </c>
    </row>
    <row r="25" spans="1:14" ht="16.5" customHeight="1">
      <c r="A25" s="244" t="s">
        <v>52</v>
      </c>
      <c r="B25" s="245" t="s">
        <v>53</v>
      </c>
      <c r="C25" s="246">
        <v>8</v>
      </c>
      <c r="D25" s="247">
        <v>0</v>
      </c>
      <c r="E25" s="248">
        <v>0</v>
      </c>
      <c r="F25" s="246">
        <f>'Temps de travaux généraux'!$H$24</f>
        <v>45.5</v>
      </c>
      <c r="G25" s="247">
        <f>'Temps de travaux généraux'!$I$24</f>
        <v>7</v>
      </c>
      <c r="H25" s="248">
        <f>'Temps de travaux généraux'!$J$24</f>
        <v>7</v>
      </c>
      <c r="I25" s="246">
        <f>SUM('Alimentation élevages et Temps'!$L$24+'Alimentation élevages et Temps'!$L$57)</f>
        <v>28</v>
      </c>
      <c r="J25" s="247">
        <v>14</v>
      </c>
      <c r="K25" s="248">
        <v>0</v>
      </c>
      <c r="L25" s="246">
        <f t="shared" si="0"/>
        <v>81.5</v>
      </c>
      <c r="M25" s="247">
        <f t="shared" si="0"/>
        <v>21</v>
      </c>
      <c r="N25" s="248">
        <f t="shared" si="0"/>
        <v>7</v>
      </c>
    </row>
    <row r="26" spans="1:14" ht="16.5" customHeight="1" thickBot="1">
      <c r="A26" s="239"/>
      <c r="B26" s="240" t="s">
        <v>54</v>
      </c>
      <c r="C26" s="241">
        <v>10</v>
      </c>
      <c r="D26" s="242">
        <v>0</v>
      </c>
      <c r="E26" s="243">
        <v>0</v>
      </c>
      <c r="F26" s="241">
        <f>'Temps de travaux généraux'!$H$25</f>
        <v>93.5</v>
      </c>
      <c r="G26" s="242">
        <f>'Temps de travaux généraux'!$I$25</f>
        <v>55</v>
      </c>
      <c r="H26" s="243">
        <f>'Temps de travaux généraux'!$J$25</f>
        <v>55</v>
      </c>
      <c r="I26" s="241">
        <f>SUM('Alimentation élevages et Temps'!$L$25+'Alimentation élevages et Temps'!$L$58)</f>
        <v>28</v>
      </c>
      <c r="J26" s="242">
        <v>14</v>
      </c>
      <c r="K26" s="243">
        <v>30</v>
      </c>
      <c r="L26" s="241">
        <f t="shared" si="0"/>
        <v>131.5</v>
      </c>
      <c r="M26" s="242">
        <f t="shared" si="0"/>
        <v>69</v>
      </c>
      <c r="N26" s="243">
        <f t="shared" si="0"/>
        <v>85</v>
      </c>
    </row>
    <row r="27" spans="1:14" ht="16.5" customHeight="1">
      <c r="A27" s="244" t="s">
        <v>55</v>
      </c>
      <c r="B27" s="245" t="s">
        <v>56</v>
      </c>
      <c r="C27" s="246">
        <v>0</v>
      </c>
      <c r="D27" s="247">
        <v>0</v>
      </c>
      <c r="E27" s="248">
        <v>0</v>
      </c>
      <c r="F27" s="246">
        <f>'Temps de travaux généraux'!$H$26</f>
        <v>326.5</v>
      </c>
      <c r="G27" s="247">
        <f>'Temps de travaux généraux'!$I$26</f>
        <v>288</v>
      </c>
      <c r="H27" s="248">
        <f>'Temps de travaux généraux'!$J$26</f>
        <v>336</v>
      </c>
      <c r="I27" s="246">
        <f>SUM('Alimentation élevages et Temps'!$L$26+'Alimentation élevages et Temps'!$L$59)</f>
        <v>28</v>
      </c>
      <c r="J27" s="247">
        <v>14</v>
      </c>
      <c r="K27" s="248">
        <v>0</v>
      </c>
      <c r="L27" s="246">
        <f t="shared" si="0"/>
        <v>354.5</v>
      </c>
      <c r="M27" s="247">
        <f t="shared" si="0"/>
        <v>302</v>
      </c>
      <c r="N27" s="248">
        <f t="shared" si="0"/>
        <v>336</v>
      </c>
    </row>
    <row r="28" spans="1:14" ht="16.5" customHeight="1" thickBot="1">
      <c r="A28" s="239"/>
      <c r="B28" s="240" t="s">
        <v>57</v>
      </c>
      <c r="C28" s="241">
        <v>3</v>
      </c>
      <c r="D28" s="242">
        <v>0</v>
      </c>
      <c r="E28" s="243">
        <v>0</v>
      </c>
      <c r="F28" s="241">
        <f>'Temps de travaux généraux'!$H$27</f>
        <v>38.5</v>
      </c>
      <c r="G28" s="242">
        <f>'Temps de travaux généraux'!$I$27</f>
        <v>0</v>
      </c>
      <c r="H28" s="243">
        <f>'Temps de travaux généraux'!$J$27</f>
        <v>0</v>
      </c>
      <c r="I28" s="241">
        <f>SUM('Alimentation élevages et Temps'!$L$27+'Alimentation élevages et Temps'!$L$60)</f>
        <v>28</v>
      </c>
      <c r="J28" s="242">
        <v>14</v>
      </c>
      <c r="K28" s="243">
        <v>30</v>
      </c>
      <c r="L28" s="241">
        <f t="shared" si="0"/>
        <v>69.5</v>
      </c>
      <c r="M28" s="242">
        <f t="shared" si="0"/>
        <v>14</v>
      </c>
      <c r="N28" s="243">
        <f t="shared" si="0"/>
        <v>30</v>
      </c>
    </row>
    <row r="29" spans="1:14" ht="16.5" customHeight="1">
      <c r="A29" s="244" t="s">
        <v>58</v>
      </c>
      <c r="B29" s="245" t="s">
        <v>59</v>
      </c>
      <c r="C29" s="246">
        <v>0</v>
      </c>
      <c r="D29" s="247">
        <v>0</v>
      </c>
      <c r="E29" s="248">
        <v>0</v>
      </c>
      <c r="F29" s="246">
        <f>'Temps de travaux généraux'!$H$28</f>
        <v>164.5</v>
      </c>
      <c r="G29" s="247">
        <f>'Temps de travaux généraux'!$I$28</f>
        <v>126</v>
      </c>
      <c r="H29" s="248">
        <f>'Temps de travaux généraux'!$J$28</f>
        <v>147</v>
      </c>
      <c r="I29" s="246">
        <f>SUM('Alimentation élevages et Temps'!$L$28+'Alimentation élevages et Temps'!$L$61)</f>
        <v>28</v>
      </c>
      <c r="J29" s="247">
        <v>14</v>
      </c>
      <c r="K29" s="248">
        <v>0</v>
      </c>
      <c r="L29" s="246">
        <f t="shared" si="0"/>
        <v>192.5</v>
      </c>
      <c r="M29" s="247">
        <f t="shared" si="0"/>
        <v>140</v>
      </c>
      <c r="N29" s="248">
        <f t="shared" si="0"/>
        <v>147</v>
      </c>
    </row>
    <row r="30" spans="1:14" ht="16.5" customHeight="1" thickBot="1">
      <c r="A30" s="239"/>
      <c r="B30" s="240" t="s">
        <v>60</v>
      </c>
      <c r="C30" s="241">
        <v>0</v>
      </c>
      <c r="D30" s="242">
        <v>0</v>
      </c>
      <c r="E30" s="243">
        <v>0</v>
      </c>
      <c r="F30" s="241">
        <f>'Temps de travaux généraux'!$H$29</f>
        <v>35</v>
      </c>
      <c r="G30" s="242">
        <f>'Temps de travaux généraux'!$I$29</f>
        <v>0</v>
      </c>
      <c r="H30" s="243">
        <f>'Temps de travaux généraux'!$J$29</f>
        <v>0</v>
      </c>
      <c r="I30" s="241">
        <f>SUM('Alimentation élevages et Temps'!$L$29+'Alimentation élevages et Temps'!$L$62)</f>
        <v>28</v>
      </c>
      <c r="J30" s="242">
        <v>14</v>
      </c>
      <c r="K30" s="243">
        <v>30</v>
      </c>
      <c r="L30" s="241">
        <f t="shared" si="0"/>
        <v>63</v>
      </c>
      <c r="M30" s="242">
        <f t="shared" si="0"/>
        <v>14</v>
      </c>
      <c r="N30" s="243">
        <f t="shared" si="0"/>
        <v>30</v>
      </c>
    </row>
    <row r="31" spans="1:14" ht="16.5" customHeight="1">
      <c r="A31" s="244" t="s">
        <v>61</v>
      </c>
      <c r="B31" s="245" t="s">
        <v>62</v>
      </c>
      <c r="C31" s="246">
        <v>0</v>
      </c>
      <c r="D31" s="247">
        <v>0</v>
      </c>
      <c r="E31" s="248">
        <v>0</v>
      </c>
      <c r="F31" s="246">
        <f>'Temps de travaux généraux'!$H$30</f>
        <v>52</v>
      </c>
      <c r="G31" s="247">
        <f>'Temps de travaux généraux'!$I$30</f>
        <v>24</v>
      </c>
      <c r="H31" s="248">
        <f>'Temps de travaux généraux'!$J$30</f>
        <v>28</v>
      </c>
      <c r="I31" s="246">
        <f>SUM('Alimentation élevages et Temps'!$L$30+'Alimentation élevages et Temps'!$L$63)</f>
        <v>28</v>
      </c>
      <c r="J31" s="247">
        <v>14</v>
      </c>
      <c r="K31" s="248">
        <v>0</v>
      </c>
      <c r="L31" s="246">
        <f t="shared" si="0"/>
        <v>80</v>
      </c>
      <c r="M31" s="247">
        <f t="shared" si="0"/>
        <v>38</v>
      </c>
      <c r="N31" s="248">
        <f t="shared" si="0"/>
        <v>28</v>
      </c>
    </row>
    <row r="32" spans="1:14" ht="16.5" customHeight="1" thickBot="1">
      <c r="A32" s="239"/>
      <c r="B32" s="240" t="s">
        <v>63</v>
      </c>
      <c r="C32" s="241">
        <v>0</v>
      </c>
      <c r="D32" s="242">
        <v>0</v>
      </c>
      <c r="E32" s="243">
        <v>0</v>
      </c>
      <c r="F32" s="241">
        <f>'Temps de travaux généraux'!$H$31</f>
        <v>41</v>
      </c>
      <c r="G32" s="242">
        <f>'Temps de travaux généraux'!$I$31</f>
        <v>0</v>
      </c>
      <c r="H32" s="243">
        <f>'Temps de travaux généraux'!$J$31</f>
        <v>0</v>
      </c>
      <c r="I32" s="241">
        <f>SUM('Alimentation élevages et Temps'!$L$31+'Alimentation élevages et Temps'!$L$64)</f>
        <v>28</v>
      </c>
      <c r="J32" s="242">
        <v>14</v>
      </c>
      <c r="K32" s="243">
        <v>30</v>
      </c>
      <c r="L32" s="241">
        <f t="shared" si="0"/>
        <v>69</v>
      </c>
      <c r="M32" s="242">
        <f t="shared" si="0"/>
        <v>14</v>
      </c>
      <c r="N32" s="243">
        <f t="shared" si="0"/>
        <v>30</v>
      </c>
    </row>
    <row r="33" spans="1:14" ht="16.5" customHeight="1" thickBot="1">
      <c r="A33" s="241" t="s">
        <v>22</v>
      </c>
      <c r="B33" s="249"/>
      <c r="C33" s="241">
        <f aca="true" t="shared" si="1" ref="C33:N33">SUM(C7:C32)</f>
        <v>548.75</v>
      </c>
      <c r="D33" s="240">
        <f t="shared" si="1"/>
        <v>411.5</v>
      </c>
      <c r="E33" s="250">
        <f t="shared" si="1"/>
        <v>478.1</v>
      </c>
      <c r="F33" s="241">
        <f t="shared" si="1"/>
        <v>3145</v>
      </c>
      <c r="G33" s="240">
        <f t="shared" si="1"/>
        <v>2088</v>
      </c>
      <c r="H33" s="250">
        <f t="shared" si="1"/>
        <v>2023</v>
      </c>
      <c r="I33" s="241">
        <f t="shared" si="1"/>
        <v>824</v>
      </c>
      <c r="J33" s="240">
        <f t="shared" si="1"/>
        <v>460</v>
      </c>
      <c r="K33" s="250">
        <f t="shared" si="1"/>
        <v>451</v>
      </c>
      <c r="L33" s="241">
        <f t="shared" si="1"/>
        <v>4517.75</v>
      </c>
      <c r="M33" s="240">
        <f t="shared" si="1"/>
        <v>2959.5</v>
      </c>
      <c r="N33" s="250">
        <f t="shared" si="1"/>
        <v>2952.1000000000004</v>
      </c>
    </row>
    <row r="34" ht="12">
      <c r="C34" s="220" t="s">
        <v>159</v>
      </c>
    </row>
    <row r="35" ht="12">
      <c r="C35" s="220" t="s">
        <v>160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scale="68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defaultGridColor="0" zoomScale="85" zoomScaleNormal="85" colorId="37" workbookViewId="0" topLeftCell="A1">
      <pane ySplit="4" topLeftCell="MZI12" activePane="bottomLeft" state="frozen"/>
      <selection pane="topLeft" activeCell="E37" sqref="E37"/>
      <selection pane="bottomLeft" activeCell="A1" sqref="A1"/>
    </sheetView>
  </sheetViews>
  <sheetFormatPr defaultColWidth="11.00390625" defaultRowHeight="21.75" customHeight="1"/>
  <cols>
    <col min="1" max="2" width="12.75390625" style="7" customWidth="1"/>
    <col min="3" max="3" width="10.75390625" style="7" customWidth="1"/>
    <col min="4" max="6" width="12.75390625" style="7" customWidth="1"/>
    <col min="7" max="10" width="10.75390625" style="7" customWidth="1"/>
    <col min="11" max="16384" width="12.75390625" style="7" customWidth="1"/>
  </cols>
  <sheetData>
    <row r="1" spans="1:5" ht="21.75" customHeight="1">
      <c r="A1" s="251" t="s">
        <v>9</v>
      </c>
      <c r="B1" s="2"/>
      <c r="C1" s="2"/>
      <c r="E1" s="252" t="s">
        <v>161</v>
      </c>
    </row>
    <row r="2" spans="1:5" ht="31.5" customHeight="1" thickBot="1">
      <c r="A2" s="42" t="s">
        <v>11</v>
      </c>
      <c r="B2" s="2"/>
      <c r="C2" s="2"/>
      <c r="E2" s="253" t="s">
        <v>162</v>
      </c>
    </row>
    <row r="3" spans="1:11" ht="21.75" customHeight="1">
      <c r="A3" s="68" t="s">
        <v>14</v>
      </c>
      <c r="B3" s="69" t="s">
        <v>15</v>
      </c>
      <c r="C3" s="254" t="s">
        <v>225</v>
      </c>
      <c r="D3" s="255"/>
      <c r="E3" s="454" t="s">
        <v>153</v>
      </c>
      <c r="F3" s="357"/>
      <c r="G3" s="357"/>
      <c r="H3" s="254" t="s">
        <v>155</v>
      </c>
      <c r="I3" s="357"/>
      <c r="J3" s="254" t="s">
        <v>163</v>
      </c>
      <c r="K3" s="255"/>
    </row>
    <row r="4" spans="1:11" ht="25.5" customHeight="1" thickBot="1">
      <c r="A4" s="256"/>
      <c r="B4" s="257"/>
      <c r="C4" s="258" t="s">
        <v>164</v>
      </c>
      <c r="D4" s="259" t="s">
        <v>165</v>
      </c>
      <c r="E4" s="363" t="s">
        <v>166</v>
      </c>
      <c r="F4" s="363" t="s">
        <v>167</v>
      </c>
      <c r="G4" s="363" t="s">
        <v>168</v>
      </c>
      <c r="H4" s="364" t="s">
        <v>169</v>
      </c>
      <c r="I4" s="363" t="s">
        <v>168</v>
      </c>
      <c r="J4" s="258" t="s">
        <v>170</v>
      </c>
      <c r="K4" s="159" t="s">
        <v>171</v>
      </c>
    </row>
    <row r="5" spans="1:11" ht="21.75" customHeight="1">
      <c r="A5" s="147" t="s">
        <v>26</v>
      </c>
      <c r="B5" s="260" t="s">
        <v>27</v>
      </c>
      <c r="C5" s="261">
        <f>SUM('Récapitulatif des temps globaux'!$L$7-'Récapitulatif des temps globaux'!$M$7+'Récapitulatif des temps globaux'!$N$7)</f>
        <v>466.5</v>
      </c>
      <c r="D5" s="262">
        <f>'Récapitulatif des temps globaux'!$N$7</f>
        <v>406.5</v>
      </c>
      <c r="E5" s="263">
        <f>'Coût global en intrants'!$O$5</f>
        <v>0</v>
      </c>
      <c r="F5" s="263">
        <f>'Coûts de production en eau'!$K$6</f>
        <v>0</v>
      </c>
      <c r="G5" s="58">
        <v>136</v>
      </c>
      <c r="H5" s="455">
        <f>SUM('Alimentation élevages et Temps'!$J$6+'Alimentation élevages et Temps'!$J$39)</f>
        <v>167.5</v>
      </c>
      <c r="I5" s="58">
        <f>SUM('Dépenses en élevage'!$H$5-'Dépenses en élevage'!$E$5+'Dépenses en élevage'!$H$38-'Dépenses en élevage'!$E$38)</f>
        <v>0</v>
      </c>
      <c r="J5" s="261">
        <f aca="true" t="shared" si="0" ref="J5:J31">SUM(C5,E5:I5)</f>
        <v>770</v>
      </c>
      <c r="K5" s="262">
        <f aca="true" t="shared" si="1" ref="K5:K31">SUM(D5:I5)</f>
        <v>710</v>
      </c>
    </row>
    <row r="6" spans="1:11" ht="21.75" customHeight="1" thickBot="1">
      <c r="A6" s="38"/>
      <c r="B6" s="30" t="s">
        <v>28</v>
      </c>
      <c r="C6" s="264">
        <f>SUM('Récapitulatif des temps globaux'!$L$8-'Récapitulatif des temps globaux'!$M$8+'Récapitulatif des temps globaux'!$N$8)</f>
        <v>436</v>
      </c>
      <c r="D6" s="265">
        <f>'Récapitulatif des temps globaux'!$N$8</f>
        <v>384</v>
      </c>
      <c r="E6" s="266">
        <f>'Coût global en intrants'!$O$6</f>
        <v>200</v>
      </c>
      <c r="F6" s="266">
        <f>'Coûts de production en eau'!$K$7</f>
        <v>0</v>
      </c>
      <c r="G6" s="267">
        <v>283</v>
      </c>
      <c r="H6" s="456">
        <f>SUM('Alimentation élevages et Temps'!$J$7+'Alimentation élevages et Temps'!$J$40)</f>
        <v>167.5</v>
      </c>
      <c r="I6" s="267">
        <f>SUM('Dépenses en élevage'!$H$6-'Dépenses en élevage'!$E$6+'Dépenses en élevage'!$H$39-'Dépenses en élevage'!$E$39)</f>
        <v>0</v>
      </c>
      <c r="J6" s="264">
        <f t="shared" si="0"/>
        <v>1086.5</v>
      </c>
      <c r="K6" s="265">
        <f t="shared" si="1"/>
        <v>1034.5</v>
      </c>
    </row>
    <row r="7" spans="1:11" ht="21.75" customHeight="1">
      <c r="A7" s="155" t="s">
        <v>29</v>
      </c>
      <c r="B7" s="35" t="s">
        <v>30</v>
      </c>
      <c r="C7" s="261">
        <f>SUM('Récapitulatif des temps globaux'!$L$9-'Récapitulatif des temps globaux'!$M$9+'Récapitulatif des temps globaux'!$N$9)</f>
        <v>318</v>
      </c>
      <c r="D7" s="262">
        <f>'Récapitulatif des temps globaux'!$N$9</f>
        <v>252</v>
      </c>
      <c r="E7" s="263">
        <f>'Coût global en intrants'!$O$7</f>
        <v>416.5</v>
      </c>
      <c r="F7" s="263">
        <f>'Coûts de production en eau'!$K$8</f>
        <v>0</v>
      </c>
      <c r="G7" s="58">
        <v>545</v>
      </c>
      <c r="H7" s="455">
        <f>SUM('Alimentation élevages et Temps'!$J$8+'Alimentation élevages et Temps'!$J$41)</f>
        <v>0</v>
      </c>
      <c r="I7" s="58">
        <f>SUM('Dépenses en élevage'!$H$7-'Dépenses en élevage'!$E$7+'Dépenses en élevage'!$H$40-'Dépenses en élevage'!$E$40)</f>
        <v>0</v>
      </c>
      <c r="J7" s="261">
        <f t="shared" si="0"/>
        <v>1279.5</v>
      </c>
      <c r="K7" s="262">
        <f t="shared" si="1"/>
        <v>1213.5</v>
      </c>
    </row>
    <row r="8" spans="1:11" ht="21.75" customHeight="1" thickBot="1">
      <c r="A8" s="38"/>
      <c r="B8" s="30" t="s">
        <v>31</v>
      </c>
      <c r="C8" s="264">
        <f>SUM('Récapitulatif des temps globaux'!$L$10-'Récapitulatif des temps globaux'!$M$10+'Récapitulatif des temps globaux'!$N$10)</f>
        <v>250</v>
      </c>
      <c r="D8" s="265">
        <f>'Récapitulatif des temps globaux'!$N$10</f>
        <v>198</v>
      </c>
      <c r="E8" s="266">
        <f>'Coût global en intrants'!$O$8</f>
        <v>140</v>
      </c>
      <c r="F8" s="266">
        <f>'Coûts de production en eau'!$K$9</f>
        <v>0</v>
      </c>
      <c r="G8" s="267">
        <v>545</v>
      </c>
      <c r="H8" s="456">
        <f>SUM('Alimentation élevages et Temps'!$J$9+'Alimentation élevages et Temps'!$J$42)</f>
        <v>0</v>
      </c>
      <c r="I8" s="267">
        <f>SUM('Dépenses en élevage'!$H$8-'Dépenses en élevage'!$E$8+'Dépenses en élevage'!$H$41-'Dépenses en élevage'!$E$41)</f>
        <v>0</v>
      </c>
      <c r="J8" s="264">
        <f t="shared" si="0"/>
        <v>935</v>
      </c>
      <c r="K8" s="265">
        <f t="shared" si="1"/>
        <v>883</v>
      </c>
    </row>
    <row r="9" spans="1:11" ht="21.75" customHeight="1">
      <c r="A9" s="155" t="s">
        <v>32</v>
      </c>
      <c r="B9" s="35" t="s">
        <v>33</v>
      </c>
      <c r="C9" s="261">
        <f>SUM('Récapitulatif des temps globaux'!$L$11-'Récapitulatif des temps globaux'!$M$11+'Récapitulatif des temps globaux'!$N$11)</f>
        <v>368.75</v>
      </c>
      <c r="D9" s="262">
        <f>'Récapitulatif des temps globaux'!$N$11</f>
        <v>308</v>
      </c>
      <c r="E9" s="263">
        <f>'Coût global en intrants'!$O$9</f>
        <v>573</v>
      </c>
      <c r="F9" s="263">
        <f>'Coûts de production en eau'!$K$10</f>
        <v>0</v>
      </c>
      <c r="G9" s="58">
        <v>248</v>
      </c>
      <c r="H9" s="455">
        <f>SUM('Alimentation élevages et Temps'!$J$10+'Alimentation élevages et Temps'!$J$43)</f>
        <v>167.5</v>
      </c>
      <c r="I9" s="58">
        <f>SUM('Dépenses en élevage'!$H$9-'Dépenses en élevage'!$E$9+'Dépenses en élevage'!$H$42-'Dépenses en élevage'!$E$42)</f>
        <v>0</v>
      </c>
      <c r="J9" s="261">
        <f t="shared" si="0"/>
        <v>1357.25</v>
      </c>
      <c r="K9" s="262">
        <f t="shared" si="1"/>
        <v>1296.5</v>
      </c>
    </row>
    <row r="10" spans="1:11" ht="21.75" customHeight="1">
      <c r="A10" s="155"/>
      <c r="B10" s="268" t="s">
        <v>34</v>
      </c>
      <c r="C10" s="261">
        <f>SUM('Récapitulatif des temps globaux'!$L$12-'Récapitulatif des temps globaux'!$M$12+'Récapitulatif des temps globaux'!$N$12)</f>
        <v>56</v>
      </c>
      <c r="D10" s="262">
        <f>'Récapitulatif des temps globaux'!$N$12</f>
        <v>0</v>
      </c>
      <c r="E10" s="263">
        <f>'Coût global en intrants'!$O$10</f>
        <v>0</v>
      </c>
      <c r="F10" s="263">
        <f>'Coûts de production en eau'!$K$11</f>
        <v>0</v>
      </c>
      <c r="G10" s="58">
        <v>183</v>
      </c>
      <c r="H10" s="455">
        <f>SUM('Alimentation élevages et Temps'!$J$11+'Alimentation élevages et Temps'!$J$44)</f>
        <v>0</v>
      </c>
      <c r="I10" s="58">
        <f>SUM('Dépenses en élevage'!$H$10-'Dépenses en élevage'!$E$10+'Dépenses en élevage'!$H$43-'Dépenses en élevage'!$E$43)</f>
        <v>0</v>
      </c>
      <c r="J10" s="261">
        <f t="shared" si="0"/>
        <v>239</v>
      </c>
      <c r="K10" s="262">
        <f t="shared" si="1"/>
        <v>183</v>
      </c>
    </row>
    <row r="11" spans="1:11" ht="21.75" customHeight="1" thickBot="1">
      <c r="A11" s="38"/>
      <c r="B11" s="30" t="s">
        <v>35</v>
      </c>
      <c r="C11" s="264">
        <f>SUM('Récapitulatif des temps globaux'!$L$13-'Récapitulatif des temps globaux'!$M$13+'Récapitulatif des temps globaux'!$N$13)</f>
        <v>105.2</v>
      </c>
      <c r="D11" s="265">
        <f>'Récapitulatif des temps globaux'!$N$13</f>
        <v>49.2</v>
      </c>
      <c r="E11" s="266">
        <f>'Coût global en intrants'!$O$11</f>
        <v>0</v>
      </c>
      <c r="F11" s="266">
        <f>'Coûts de production en eau'!$K$12</f>
        <v>0</v>
      </c>
      <c r="G11" s="267">
        <v>113</v>
      </c>
      <c r="H11" s="456">
        <f>SUM('Alimentation élevages et Temps'!$J$12+'Alimentation élevages et Temps'!$J$45)</f>
        <v>167.5</v>
      </c>
      <c r="I11" s="267">
        <f>SUM('Dépenses en élevage'!$H$11-'Dépenses en élevage'!$E$11+'Dépenses en élevage'!$H$44-'Dépenses en élevage'!$E$44)</f>
        <v>0</v>
      </c>
      <c r="J11" s="264">
        <f t="shared" si="0"/>
        <v>385.7</v>
      </c>
      <c r="K11" s="265">
        <f t="shared" si="1"/>
        <v>329.7</v>
      </c>
    </row>
    <row r="12" spans="1:11" ht="21.75" customHeight="1">
      <c r="A12" s="155" t="s">
        <v>36</v>
      </c>
      <c r="B12" s="35" t="s">
        <v>37</v>
      </c>
      <c r="C12" s="261">
        <f>SUM('Récapitulatif des temps globaux'!$L$14-'Récapitulatif des temps globaux'!$M$14+'Récapitulatif des temps globaux'!$N$14)</f>
        <v>262.4</v>
      </c>
      <c r="D12" s="262">
        <f>'Récapitulatif des temps globaux'!$N$14</f>
        <v>191.4</v>
      </c>
      <c r="E12" s="263">
        <f>'Coût global en intrants'!$O$12</f>
        <v>50</v>
      </c>
      <c r="F12" s="263">
        <f>'Coûts de production en eau'!$K$13</f>
        <v>0</v>
      </c>
      <c r="G12" s="58">
        <v>152</v>
      </c>
      <c r="H12" s="455">
        <f>SUM('Alimentation élevages et Temps'!$J$13+'Alimentation élevages et Temps'!$J$46)</f>
        <v>0</v>
      </c>
      <c r="I12" s="58">
        <f>SUM('Dépenses en élevage'!$H$12-'Dépenses en élevage'!$E$12+'Dépenses en élevage'!$H$45-'Dépenses en élevage'!$E$45)</f>
        <v>0</v>
      </c>
      <c r="J12" s="261">
        <f t="shared" si="0"/>
        <v>464.4</v>
      </c>
      <c r="K12" s="262">
        <f t="shared" si="1"/>
        <v>393.4</v>
      </c>
    </row>
    <row r="13" spans="1:11" ht="21.75" customHeight="1" thickBot="1">
      <c r="A13" s="38"/>
      <c r="B13" s="30" t="s">
        <v>38</v>
      </c>
      <c r="C13" s="264">
        <f>SUM('Récapitulatif des temps globaux'!$L$15-'Récapitulatif des temps globaux'!$M$15+'Récapitulatif des temps globaux'!$N$15)</f>
        <v>113</v>
      </c>
      <c r="D13" s="265">
        <f>'Récapitulatif des temps globaux'!$N$15</f>
        <v>30</v>
      </c>
      <c r="E13" s="266">
        <f>'Coût global en intrants'!$O$13</f>
        <v>0</v>
      </c>
      <c r="F13" s="266">
        <f>'Coûts de production en eau'!$K$14</f>
        <v>0</v>
      </c>
      <c r="G13" s="267">
        <v>140</v>
      </c>
      <c r="H13" s="456">
        <f>SUM('Alimentation élevages et Temps'!$J$14+'Alimentation élevages et Temps'!$J$47)</f>
        <v>115</v>
      </c>
      <c r="I13" s="267">
        <f>SUM('Dépenses en élevage'!$H$13-'Dépenses en élevage'!$E$13+'Dépenses en élevage'!$H$46-'Dépenses en élevage'!$E$46)</f>
        <v>0</v>
      </c>
      <c r="J13" s="264">
        <f t="shared" si="0"/>
        <v>368</v>
      </c>
      <c r="K13" s="265">
        <f t="shared" si="1"/>
        <v>285</v>
      </c>
    </row>
    <row r="14" spans="1:11" ht="21.75" customHeight="1">
      <c r="A14" s="155" t="s">
        <v>39</v>
      </c>
      <c r="B14" s="35" t="s">
        <v>40</v>
      </c>
      <c r="C14" s="261">
        <f>SUM('Récapitulatif des temps globaux'!$L$16-'Récapitulatif des temps globaux'!$M$16+'Récapitulatif des temps globaux'!$N$16)</f>
        <v>57</v>
      </c>
      <c r="D14" s="262">
        <f>'Récapitulatif des temps globaux'!$N$16</f>
        <v>0</v>
      </c>
      <c r="E14" s="263">
        <f>'Coût global en intrants'!$O$14</f>
        <v>0</v>
      </c>
      <c r="F14" s="263">
        <f>'Coûts de production en eau'!$K$15</f>
        <v>0</v>
      </c>
      <c r="G14" s="58" t="s">
        <v>255</v>
      </c>
      <c r="H14" s="455">
        <f>SUM('Alimentation élevages et Temps'!$J$15+'Alimentation élevages et Temps'!$J$48)</f>
        <v>0</v>
      </c>
      <c r="I14" s="58">
        <f>SUM('Dépenses en élevage'!$H$14-'Dépenses en élevage'!$E$14+'Dépenses en élevage'!$H$47-'Dépenses en élevage'!$E$47)</f>
        <v>0</v>
      </c>
      <c r="J14" s="261">
        <f t="shared" si="0"/>
        <v>57</v>
      </c>
      <c r="K14" s="262">
        <f t="shared" si="1"/>
        <v>0</v>
      </c>
    </row>
    <row r="15" spans="1:11" ht="21.75" customHeight="1" thickBot="1">
      <c r="A15" s="38"/>
      <c r="B15" s="30" t="s">
        <v>41</v>
      </c>
      <c r="C15" s="264">
        <f>SUM('Récapitulatif des temps globaux'!$L$17-'Récapitulatif des temps globaux'!$M$17+'Récapitulatif des temps globaux'!$N$17)</f>
        <v>98.75</v>
      </c>
      <c r="D15" s="265">
        <f>'Récapitulatif des temps globaux'!$N$17</f>
        <v>30</v>
      </c>
      <c r="E15" s="266">
        <f>'Coût global en intrants'!$O$15</f>
        <v>9</v>
      </c>
      <c r="F15" s="266">
        <f>'Coûts de production en eau'!$K$16</f>
        <v>0</v>
      </c>
      <c r="G15" s="267">
        <v>15</v>
      </c>
      <c r="H15" s="456">
        <f>SUM('Alimentation élevages et Temps'!$J$16+'Alimentation élevages et Temps'!$J$49)</f>
        <v>115</v>
      </c>
      <c r="I15" s="267">
        <f>SUM('Dépenses en élevage'!$H$15-'Dépenses en élevage'!$E$15+'Dépenses en élevage'!$H$48-'Dépenses en élevage'!$E$48)</f>
        <v>0</v>
      </c>
      <c r="J15" s="264">
        <f t="shared" si="0"/>
        <v>237.75</v>
      </c>
      <c r="K15" s="265">
        <f t="shared" si="1"/>
        <v>169</v>
      </c>
    </row>
    <row r="16" spans="1:11" ht="21.75" customHeight="1">
      <c r="A16" s="155" t="s">
        <v>42</v>
      </c>
      <c r="B16" s="35" t="s">
        <v>43</v>
      </c>
      <c r="C16" s="261">
        <f>SUM('Récapitulatif des temps globaux'!$L$18-'Récapitulatif des temps globaux'!$M$18+'Récapitulatif des temps globaux'!$N$18)</f>
        <v>65.75</v>
      </c>
      <c r="D16" s="262">
        <f>'Récapitulatif des temps globaux'!$N$18</f>
        <v>0</v>
      </c>
      <c r="E16" s="263">
        <f>'Coût global en intrants'!$O$16</f>
        <v>0</v>
      </c>
      <c r="F16" s="263">
        <f>'Coûts de production en eau'!$K$17</f>
        <v>0</v>
      </c>
      <c r="G16" s="58" t="s">
        <v>255</v>
      </c>
      <c r="H16" s="455">
        <f>SUM('Alimentation élevages et Temps'!$J$17+'Alimentation élevages et Temps'!$J$50)</f>
        <v>52.5</v>
      </c>
      <c r="I16" s="58">
        <f>SUM('Dépenses en élevage'!$H$16-'Dépenses en élevage'!$E$16+'Dépenses en élevage'!$H$49-'Dépenses en élevage'!$E$49)</f>
        <v>0</v>
      </c>
      <c r="J16" s="261">
        <f t="shared" si="0"/>
        <v>118.25</v>
      </c>
      <c r="K16" s="262">
        <f t="shared" si="1"/>
        <v>52.5</v>
      </c>
    </row>
    <row r="17" spans="1:11" ht="21.75" customHeight="1" thickBot="1">
      <c r="A17" s="38"/>
      <c r="B17" s="30" t="s">
        <v>44</v>
      </c>
      <c r="C17" s="264">
        <f>SUM('Récapitulatif des temps globaux'!$L$19-'Récapitulatif des temps globaux'!$M$19+'Récapitulatif des temps globaux'!$N$19)</f>
        <v>133</v>
      </c>
      <c r="D17" s="265">
        <f>'Récapitulatif des temps globaux'!$N$19</f>
        <v>30</v>
      </c>
      <c r="E17" s="266">
        <f>'Coût global en intrants'!$O$17</f>
        <v>0</v>
      </c>
      <c r="F17" s="266">
        <f>'Coûts de production en eau'!$K$18</f>
        <v>0</v>
      </c>
      <c r="G17" s="267">
        <v>15</v>
      </c>
      <c r="H17" s="456">
        <f>SUM('Alimentation élevages et Temps'!$J$18+'Alimentation élevages et Temps'!$J$51)</f>
        <v>115</v>
      </c>
      <c r="I17" s="267">
        <f>SUM('Dépenses en élevage'!$H$17-'Dépenses en élevage'!$E$17+'Dépenses en élevage'!$H$50-'Dépenses en élevage'!$E$50)</f>
        <v>0</v>
      </c>
      <c r="J17" s="264">
        <f t="shared" si="0"/>
        <v>263</v>
      </c>
      <c r="K17" s="265">
        <f t="shared" si="1"/>
        <v>160</v>
      </c>
    </row>
    <row r="18" spans="1:11" ht="21.75" customHeight="1">
      <c r="A18" s="155" t="s">
        <v>45</v>
      </c>
      <c r="B18" s="35" t="s">
        <v>46</v>
      </c>
      <c r="C18" s="261">
        <f>SUM('Récapitulatif des temps globaux'!$L$20-'Récapitulatif des temps globaux'!$M$20+'Récapitulatif des temps globaux'!$N$20)</f>
        <v>73.5</v>
      </c>
      <c r="D18" s="262">
        <f>'Récapitulatif des temps globaux'!$N$20</f>
        <v>0</v>
      </c>
      <c r="E18" s="263">
        <f>'Coût global en intrants'!$O$18</f>
        <v>0</v>
      </c>
      <c r="F18" s="263">
        <f>'Coûts de production en eau'!$K$19</f>
        <v>0</v>
      </c>
      <c r="G18" s="58" t="s">
        <v>255</v>
      </c>
      <c r="H18" s="455">
        <f>SUM('Alimentation élevages et Temps'!$J$19+'Alimentation élevages et Temps'!$J$52)</f>
        <v>52.5</v>
      </c>
      <c r="I18" s="58">
        <f>SUM('Dépenses en élevage'!$H$18-'Dépenses en élevage'!$E$18+'Dépenses en élevage'!$H$51-'Dépenses en élevage'!$E$51)</f>
        <v>0</v>
      </c>
      <c r="J18" s="261">
        <f t="shared" si="0"/>
        <v>126</v>
      </c>
      <c r="K18" s="262">
        <f t="shared" si="1"/>
        <v>52.5</v>
      </c>
    </row>
    <row r="19" spans="1:11" ht="21.75" customHeight="1" thickBot="1">
      <c r="A19" s="38"/>
      <c r="B19" s="30" t="s">
        <v>47</v>
      </c>
      <c r="C19" s="264">
        <f>SUM('Récapitulatif des temps globaux'!$L$21-'Récapitulatif des temps globaux'!$M$21+'Récapitulatif des temps globaux'!$N$21)</f>
        <v>93</v>
      </c>
      <c r="D19" s="265">
        <f>'Récapitulatif des temps globaux'!$N$21</f>
        <v>30</v>
      </c>
      <c r="E19" s="266">
        <f>'Coût global en intrants'!$O$19</f>
        <v>0</v>
      </c>
      <c r="F19" s="266">
        <f>'Coûts de production en eau'!$K$20</f>
        <v>0</v>
      </c>
      <c r="G19" s="267">
        <v>15</v>
      </c>
      <c r="H19" s="456">
        <f>SUM('Alimentation élevages et Temps'!$J$20+'Alimentation élevages et Temps'!$J$53)</f>
        <v>115</v>
      </c>
      <c r="I19" s="267">
        <f>SUM('Dépenses en élevage'!$H$19-'Dépenses en élevage'!$E$19+'Dépenses en élevage'!$H$52-'Dépenses en élevage'!$E$52)</f>
        <v>0</v>
      </c>
      <c r="J19" s="264">
        <f t="shared" si="0"/>
        <v>223</v>
      </c>
      <c r="K19" s="265">
        <f t="shared" si="1"/>
        <v>160</v>
      </c>
    </row>
    <row r="20" spans="1:11" ht="21.75" customHeight="1">
      <c r="A20" s="155" t="s">
        <v>48</v>
      </c>
      <c r="B20" s="35" t="s">
        <v>49</v>
      </c>
      <c r="C20" s="261">
        <f>SUM('Récapitulatif des temps globaux'!$L$22-'Récapitulatif des temps globaux'!$M$22+'Récapitulatif des temps globaux'!$N$22)</f>
        <v>160</v>
      </c>
      <c r="D20" s="262">
        <f>'Récapitulatif des temps globaux'!$N$22</f>
        <v>110</v>
      </c>
      <c r="E20" s="263">
        <f>'Coût global en intrants'!$O$20</f>
        <v>0</v>
      </c>
      <c r="F20" s="263">
        <f>'Coûts de production en eau'!$K$21</f>
        <v>0</v>
      </c>
      <c r="G20" s="58" t="s">
        <v>255</v>
      </c>
      <c r="H20" s="455">
        <f>SUM('Alimentation élevages et Temps'!$J$21+'Alimentation élevages et Temps'!$J$54)</f>
        <v>52.5</v>
      </c>
      <c r="I20" s="58">
        <f>SUM('Dépenses en élevage'!$H$20-'Dépenses en élevage'!$E$20+'Dépenses en élevage'!$H$53-'Dépenses en élevage'!$E$53)</f>
        <v>0</v>
      </c>
      <c r="J20" s="261">
        <f t="shared" si="0"/>
        <v>212.5</v>
      </c>
      <c r="K20" s="262">
        <f t="shared" si="1"/>
        <v>162.5</v>
      </c>
    </row>
    <row r="21" spans="1:11" ht="21.75" customHeight="1">
      <c r="A21" s="155"/>
      <c r="B21" s="35" t="s">
        <v>50</v>
      </c>
      <c r="C21" s="261">
        <f>SUM('Récapitulatif des temps globaux'!$L$23-'Récapitulatif des temps globaux'!$M$23+'Récapitulatif des temps globaux'!$N$23)</f>
        <v>45.5</v>
      </c>
      <c r="D21" s="262">
        <f>'Récapitulatif des temps globaux'!$N$23</f>
        <v>0</v>
      </c>
      <c r="E21" s="263">
        <f>'Coût global en intrants'!$O$21</f>
        <v>0</v>
      </c>
      <c r="F21" s="263">
        <f>'Coûts de production en eau'!$K$22</f>
        <v>0</v>
      </c>
      <c r="G21" s="58" t="s">
        <v>255</v>
      </c>
      <c r="H21" s="455">
        <f>SUM('Alimentation élevages et Temps'!$J$22+'Alimentation élevages et Temps'!$J$55)</f>
        <v>0</v>
      </c>
      <c r="I21" s="58">
        <f>SUM('Dépenses en élevage'!$H$21-'Dépenses en élevage'!$E$21+'Dépenses en élevage'!$H$54-'Dépenses en élevage'!$E$54)</f>
        <v>0</v>
      </c>
      <c r="J21" s="261">
        <f t="shared" si="0"/>
        <v>45.5</v>
      </c>
      <c r="K21" s="262">
        <f t="shared" si="1"/>
        <v>0</v>
      </c>
    </row>
    <row r="22" spans="1:11" ht="21.75" customHeight="1" thickBot="1">
      <c r="A22" s="38"/>
      <c r="B22" s="30" t="s">
        <v>51</v>
      </c>
      <c r="C22" s="264">
        <f>SUM('Récapitulatif des temps globaux'!$L$24-'Récapitulatif des temps globaux'!$M$24+'Récapitulatif des temps globaux'!$N$24)</f>
        <v>285.5</v>
      </c>
      <c r="D22" s="265">
        <f>'Récapitulatif des temps globaux'!$N$24</f>
        <v>240</v>
      </c>
      <c r="E22" s="266">
        <f>'Coût global en intrants'!$O$22</f>
        <v>0</v>
      </c>
      <c r="F22" s="266">
        <f>'Coûts de production en eau'!$K$23</f>
        <v>0</v>
      </c>
      <c r="G22" s="267">
        <v>15</v>
      </c>
      <c r="H22" s="456">
        <f>SUM('Alimentation élevages et Temps'!$J$23+'Alimentation élevages et Temps'!$J$56)</f>
        <v>89</v>
      </c>
      <c r="I22" s="267">
        <f>SUM('Dépenses en élevage'!$H$22-'Dépenses en élevage'!$E$22+'Dépenses en élevage'!$H$55-'Dépenses en élevage'!$E$55)</f>
        <v>0</v>
      </c>
      <c r="J22" s="264">
        <f t="shared" si="0"/>
        <v>389.5</v>
      </c>
      <c r="K22" s="265">
        <f t="shared" si="1"/>
        <v>344</v>
      </c>
    </row>
    <row r="23" spans="1:11" ht="21.75" customHeight="1">
      <c r="A23" s="155" t="s">
        <v>52</v>
      </c>
      <c r="B23" s="35" t="s">
        <v>53</v>
      </c>
      <c r="C23" s="261">
        <f>SUM('Récapitulatif des temps globaux'!$L$25-'Récapitulatif des temps globaux'!$M$25+'Récapitulatif des temps globaux'!$N$25)</f>
        <v>67.5</v>
      </c>
      <c r="D23" s="262">
        <f>'Récapitulatif des temps globaux'!$N$25</f>
        <v>7</v>
      </c>
      <c r="E23" s="263">
        <f>'Coût global en intrants'!$O$23</f>
        <v>9</v>
      </c>
      <c r="F23" s="263">
        <f>'Coûts de production en eau'!$K$24</f>
        <v>0</v>
      </c>
      <c r="G23" s="58" t="s">
        <v>255</v>
      </c>
      <c r="H23" s="455">
        <f>SUM('Alimentation élevages et Temps'!$J$24+'Alimentation élevages et Temps'!$J$57)</f>
        <v>120</v>
      </c>
      <c r="I23" s="58">
        <f>SUM('Dépenses en élevage'!$H$23-'Dépenses en élevage'!$E$23+'Dépenses en élevage'!$H$56-'Dépenses en élevage'!$E$56)</f>
        <v>0</v>
      </c>
      <c r="J23" s="261">
        <f t="shared" si="0"/>
        <v>196.5</v>
      </c>
      <c r="K23" s="262">
        <f t="shared" si="1"/>
        <v>136</v>
      </c>
    </row>
    <row r="24" spans="1:11" ht="21.75" customHeight="1" thickBot="1">
      <c r="A24" s="38"/>
      <c r="B24" s="30" t="s">
        <v>54</v>
      </c>
      <c r="C24" s="264">
        <f>SUM('Récapitulatif des temps globaux'!$L$26-'Récapitulatif des temps globaux'!$M$26+'Récapitulatif des temps globaux'!$N$26)</f>
        <v>147.5</v>
      </c>
      <c r="D24" s="265">
        <f>'Récapitulatif des temps globaux'!$N$26</f>
        <v>85</v>
      </c>
      <c r="E24" s="266">
        <f>'Coût global en intrants'!$O$24</f>
        <v>0</v>
      </c>
      <c r="F24" s="266">
        <f>'Coûts de production en eau'!$K$25</f>
        <v>460</v>
      </c>
      <c r="G24" s="267">
        <v>20</v>
      </c>
      <c r="H24" s="456">
        <f>SUM('Alimentation élevages et Temps'!$J$25+'Alimentation élevages et Temps'!$J$58)</f>
        <v>0</v>
      </c>
      <c r="I24" s="267">
        <f>SUM('Dépenses en élevage'!$H$24-'Dépenses en élevage'!$E$24+'Dépenses en élevage'!$H$57-'Dépenses en élevage'!$E$57)</f>
        <v>0</v>
      </c>
      <c r="J24" s="264">
        <f t="shared" si="0"/>
        <v>627.5</v>
      </c>
      <c r="K24" s="265">
        <f t="shared" si="1"/>
        <v>565</v>
      </c>
    </row>
    <row r="25" spans="1:11" ht="21.75" customHeight="1">
      <c r="A25" s="155" t="s">
        <v>55</v>
      </c>
      <c r="B25" s="35" t="s">
        <v>56</v>
      </c>
      <c r="C25" s="261">
        <f>SUM('Récapitulatif des temps globaux'!$L$27-'Récapitulatif des temps globaux'!$M$27+'Récapitulatif des temps globaux'!$N$27)</f>
        <v>388.5</v>
      </c>
      <c r="D25" s="262">
        <f>'Récapitulatif des temps globaux'!$N$27</f>
        <v>336</v>
      </c>
      <c r="E25" s="263">
        <f>'Coût global en intrants'!$O$25</f>
        <v>0</v>
      </c>
      <c r="F25" s="263">
        <f>'Coûts de production en eau'!$K$26</f>
        <v>0</v>
      </c>
      <c r="G25" s="58">
        <v>25</v>
      </c>
      <c r="H25" s="455">
        <f>SUM('Alimentation élevages et Temps'!$J$26+'Alimentation élevages et Temps'!$J$59)</f>
        <v>450</v>
      </c>
      <c r="I25" s="58">
        <f>SUM('Dépenses en élevage'!$H$25-'Dépenses en élevage'!$E$25+'Dépenses en élevage'!$H$58-'Dépenses en élevage'!$E$58)</f>
        <v>0</v>
      </c>
      <c r="J25" s="261">
        <f t="shared" si="0"/>
        <v>863.5</v>
      </c>
      <c r="K25" s="262">
        <f t="shared" si="1"/>
        <v>811</v>
      </c>
    </row>
    <row r="26" spans="1:11" ht="21.75" customHeight="1" thickBot="1">
      <c r="A26" s="38"/>
      <c r="B26" s="30" t="s">
        <v>172</v>
      </c>
      <c r="C26" s="264">
        <f>SUM('Récapitulatif des temps globaux'!$L$28-'Récapitulatif des temps globaux'!$M$28+'Récapitulatif des temps globaux'!$N$28)</f>
        <v>85.5</v>
      </c>
      <c r="D26" s="265">
        <f>'Récapitulatif des temps globaux'!$N$28</f>
        <v>30</v>
      </c>
      <c r="E26" s="266">
        <f>'Coût global en intrants'!$O$26</f>
        <v>10</v>
      </c>
      <c r="F26" s="266">
        <f>'Coûts de production en eau'!$K$27</f>
        <v>0</v>
      </c>
      <c r="G26" s="267">
        <v>45</v>
      </c>
      <c r="H26" s="456">
        <f>SUM('Alimentation élevages et Temps'!$J$27+'Alimentation élevages et Temps'!$J$60)</f>
        <v>0</v>
      </c>
      <c r="I26" s="267">
        <f>SUM('Dépenses en élevage'!$H$26-'Dépenses en élevage'!$E$26+'Dépenses en élevage'!$H$59-'Dépenses en élevage'!$E$59)</f>
        <v>0</v>
      </c>
      <c r="J26" s="264">
        <f t="shared" si="0"/>
        <v>140.5</v>
      </c>
      <c r="K26" s="265">
        <f t="shared" si="1"/>
        <v>85</v>
      </c>
    </row>
    <row r="27" spans="1:11" ht="21.75" customHeight="1">
      <c r="A27" s="155" t="s">
        <v>58</v>
      </c>
      <c r="B27" s="35" t="s">
        <v>59</v>
      </c>
      <c r="C27" s="261">
        <f>SUM('Récapitulatif des temps globaux'!$L$29-'Récapitulatif des temps globaux'!$M$29+'Récapitulatif des temps globaux'!$N$29)</f>
        <v>199.5</v>
      </c>
      <c r="D27" s="262">
        <f>'Récapitulatif des temps globaux'!$N$29</f>
        <v>147</v>
      </c>
      <c r="E27" s="263">
        <f>'Coût global en intrants'!$O$27</f>
        <v>0</v>
      </c>
      <c r="F27" s="263">
        <f>'Coûts de production en eau'!$K$28</f>
        <v>0</v>
      </c>
      <c r="G27" s="58" t="s">
        <v>255</v>
      </c>
      <c r="H27" s="455">
        <f>SUM('Alimentation élevages et Temps'!$J$28+'Alimentation élevages et Temps'!$J$61)</f>
        <v>269</v>
      </c>
      <c r="I27" s="58">
        <f>SUM('Dépenses en élevage'!$H$27-'Dépenses en élevage'!$E$27+'Dépenses en élevage'!$H$60-'Dépenses en élevage'!$E$60)</f>
        <v>7</v>
      </c>
      <c r="J27" s="261">
        <f t="shared" si="0"/>
        <v>475.5</v>
      </c>
      <c r="K27" s="262">
        <f t="shared" si="1"/>
        <v>423</v>
      </c>
    </row>
    <row r="28" spans="1:11" ht="21.75" customHeight="1" thickBot="1">
      <c r="A28" s="38"/>
      <c r="B28" s="30" t="s">
        <v>60</v>
      </c>
      <c r="C28" s="264">
        <f>SUM('Récapitulatif des temps globaux'!$L$30-'Récapitulatif des temps globaux'!$M$30+'Récapitulatif des temps globaux'!$N$30)</f>
        <v>79</v>
      </c>
      <c r="D28" s="265">
        <f>'Récapitulatif des temps globaux'!$N$30</f>
        <v>30</v>
      </c>
      <c r="E28" s="266">
        <f>'Coût global en intrants'!$O$28</f>
        <v>0</v>
      </c>
      <c r="F28" s="266">
        <f>'Coûts de production en eau'!$K$29</f>
        <v>0</v>
      </c>
      <c r="G28" s="267">
        <v>30</v>
      </c>
      <c r="H28" s="456">
        <f>SUM('Alimentation élevages et Temps'!$J$29+'Alimentation élevages et Temps'!$J$62)</f>
        <v>0</v>
      </c>
      <c r="I28" s="267">
        <f>SUM('Dépenses en élevage'!$H$28-'Dépenses en élevage'!$E$28+'Dépenses en élevage'!$H$61-'Dépenses en élevage'!$E$61)</f>
        <v>0</v>
      </c>
      <c r="J28" s="264">
        <f t="shared" si="0"/>
        <v>109</v>
      </c>
      <c r="K28" s="265">
        <f t="shared" si="1"/>
        <v>60</v>
      </c>
    </row>
    <row r="29" spans="1:11" ht="21.75" customHeight="1">
      <c r="A29" s="155" t="s">
        <v>61</v>
      </c>
      <c r="B29" s="35" t="s">
        <v>62</v>
      </c>
      <c r="C29" s="261">
        <f>SUM('Récapitulatif des temps globaux'!$L$31-'Récapitulatif des temps globaux'!$M$31+'Récapitulatif des temps globaux'!$N$31)</f>
        <v>70</v>
      </c>
      <c r="D29" s="262">
        <f>'Récapitulatif des temps globaux'!$N$31</f>
        <v>28</v>
      </c>
      <c r="E29" s="263">
        <f>'Coût global en intrants'!$O$29</f>
        <v>0</v>
      </c>
      <c r="F29" s="263">
        <f>'Coûts de production en eau'!$K$30</f>
        <v>0</v>
      </c>
      <c r="G29" s="58">
        <v>10</v>
      </c>
      <c r="H29" s="455">
        <f>SUM('Alimentation élevages et Temps'!$J$30+'Alimentation élevages et Temps'!$J$63)</f>
        <v>0</v>
      </c>
      <c r="I29" s="58">
        <f>SUM('Dépenses en élevage'!$H$29-'Dépenses en élevage'!$E$29+'Dépenses en élevage'!$H$62-'Dépenses en élevage'!$E$62)</f>
        <v>0</v>
      </c>
      <c r="J29" s="261">
        <f t="shared" si="0"/>
        <v>80</v>
      </c>
      <c r="K29" s="262">
        <f t="shared" si="1"/>
        <v>38</v>
      </c>
    </row>
    <row r="30" spans="1:11" ht="21.75" customHeight="1" thickBot="1">
      <c r="A30" s="38"/>
      <c r="B30" s="30" t="s">
        <v>63</v>
      </c>
      <c r="C30" s="264">
        <f>SUM('Récapitulatif des temps globaux'!$L$32-'Récapitulatif des temps globaux'!$M$32+'Récapitulatif des temps globaux'!$N$32)</f>
        <v>85</v>
      </c>
      <c r="D30" s="265">
        <f>'Récapitulatif des temps globaux'!$N$32</f>
        <v>30</v>
      </c>
      <c r="E30" s="266">
        <f>'Coût global en intrants'!$O$30</f>
        <v>0</v>
      </c>
      <c r="F30" s="266">
        <f>'Coûts de production en eau'!$K$31</f>
        <v>0</v>
      </c>
      <c r="G30" s="267" t="s">
        <v>255</v>
      </c>
      <c r="H30" s="456">
        <f>SUM('Alimentation élevages et Temps'!$J$31+'Alimentation élevages et Temps'!$J$64)</f>
        <v>245</v>
      </c>
      <c r="I30" s="267">
        <f>SUM('Dépenses en élevage'!$H$30-'Dépenses en élevage'!$E$30+'Dépenses en élevage'!$H$63-'Dépenses en élevage'!$E$63)</f>
        <v>0</v>
      </c>
      <c r="J30" s="264">
        <f t="shared" si="0"/>
        <v>330</v>
      </c>
      <c r="K30" s="265">
        <f t="shared" si="1"/>
        <v>275</v>
      </c>
    </row>
    <row r="31" spans="1:11" ht="21.75" customHeight="1" thickBot="1">
      <c r="A31" s="38" t="s">
        <v>22</v>
      </c>
      <c r="B31" s="269"/>
      <c r="C31" s="264">
        <f aca="true" t="shared" si="2" ref="C31:I31">SUM(C5:C30)</f>
        <v>4510.35</v>
      </c>
      <c r="D31" s="266">
        <f t="shared" si="2"/>
        <v>2952.1000000000004</v>
      </c>
      <c r="E31" s="264">
        <f t="shared" si="2"/>
        <v>1407.5</v>
      </c>
      <c r="F31" s="266">
        <f t="shared" si="2"/>
        <v>460</v>
      </c>
      <c r="G31" s="266">
        <f t="shared" si="2"/>
        <v>2535</v>
      </c>
      <c r="H31" s="264">
        <f t="shared" si="2"/>
        <v>2460.5</v>
      </c>
      <c r="I31" s="266">
        <f t="shared" si="2"/>
        <v>7</v>
      </c>
      <c r="J31" s="264">
        <f t="shared" si="0"/>
        <v>11380.35</v>
      </c>
      <c r="K31" s="265">
        <f t="shared" si="1"/>
        <v>9822.1</v>
      </c>
    </row>
    <row r="32" ht="21.75" customHeight="1">
      <c r="B32" s="457" t="s"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600" verticalDpi="600" orientation="portrait" paperSize="9" scale="6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defaultGridColor="0" zoomScale="85" zoomScaleNormal="85" colorId="37" workbookViewId="0" topLeftCell="A1">
      <pane ySplit="7" topLeftCell="MZI19" activePane="bottomLeft" state="frozen"/>
      <selection pane="topLeft" activeCell="E37" sqref="E37"/>
      <selection pane="bottomLeft" activeCell="A1" sqref="A1"/>
    </sheetView>
  </sheetViews>
  <sheetFormatPr defaultColWidth="11.00390625" defaultRowHeight="21.75" customHeight="1"/>
  <cols>
    <col min="1" max="14" width="10.00390625" style="272" customWidth="1"/>
    <col min="15" max="16384" width="12.75390625" style="272" customWidth="1"/>
  </cols>
  <sheetData>
    <row r="1" spans="1:10" ht="21.75" customHeight="1">
      <c r="A1" s="270" t="s">
        <v>9</v>
      </c>
      <c r="B1" s="271"/>
      <c r="C1" s="271"/>
      <c r="E1" s="273"/>
      <c r="F1" s="274"/>
      <c r="G1" s="274"/>
      <c r="H1" s="274" t="s">
        <v>1</v>
      </c>
      <c r="I1" s="274"/>
      <c r="J1" s="274"/>
    </row>
    <row r="2" spans="1:10" ht="21.75" customHeight="1">
      <c r="A2" s="275" t="s">
        <v>11</v>
      </c>
      <c r="B2" s="271"/>
      <c r="C2" s="271"/>
      <c r="E2" s="273"/>
      <c r="F2" s="274"/>
      <c r="G2" s="274"/>
      <c r="H2" s="274" t="s">
        <v>2</v>
      </c>
      <c r="I2" s="274"/>
      <c r="J2" s="274"/>
    </row>
    <row r="3" spans="1:11" ht="21.75" customHeight="1" thickBot="1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6"/>
    </row>
    <row r="4" spans="1:14" ht="18.75" customHeight="1">
      <c r="A4" s="277"/>
      <c r="B4" s="278"/>
      <c r="C4" s="279" t="s">
        <v>153</v>
      </c>
      <c r="D4" s="280"/>
      <c r="E4" s="281"/>
      <c r="F4" s="282" t="s">
        <v>155</v>
      </c>
      <c r="G4" s="280"/>
      <c r="H4" s="280"/>
      <c r="I4" s="280"/>
      <c r="J4" s="280"/>
      <c r="K4" s="280"/>
      <c r="L4" s="283" t="s">
        <v>3</v>
      </c>
      <c r="M4" s="284"/>
      <c r="N4" s="281"/>
    </row>
    <row r="5" spans="1:14" ht="15.75" customHeight="1">
      <c r="A5" s="285"/>
      <c r="B5" s="286"/>
      <c r="C5" s="287" t="s">
        <v>4</v>
      </c>
      <c r="D5" s="288"/>
      <c r="E5" s="289"/>
      <c r="F5" s="290" t="s">
        <v>5</v>
      </c>
      <c r="G5" s="291"/>
      <c r="H5" s="292"/>
      <c r="I5" s="290" t="s">
        <v>6</v>
      </c>
      <c r="J5" s="291"/>
      <c r="K5" s="291"/>
      <c r="L5" s="287" t="s">
        <v>7</v>
      </c>
      <c r="M5" s="288"/>
      <c r="N5" s="289"/>
    </row>
    <row r="6" spans="1:14" ht="19.5" customHeight="1">
      <c r="A6" s="285" t="s">
        <v>14</v>
      </c>
      <c r="B6" s="286" t="s">
        <v>15</v>
      </c>
      <c r="C6" s="293" t="s">
        <v>95</v>
      </c>
      <c r="D6" s="294"/>
      <c r="E6" s="295" t="s">
        <v>78</v>
      </c>
      <c r="F6" s="290" t="s">
        <v>95</v>
      </c>
      <c r="G6" s="291"/>
      <c r="H6" s="296" t="s">
        <v>78</v>
      </c>
      <c r="I6" s="290" t="s">
        <v>95</v>
      </c>
      <c r="J6" s="291"/>
      <c r="K6" s="297" t="s">
        <v>78</v>
      </c>
      <c r="L6" s="293" t="s">
        <v>95</v>
      </c>
      <c r="M6" s="298"/>
      <c r="N6" s="295" t="s">
        <v>78</v>
      </c>
    </row>
    <row r="7" spans="1:14" ht="27" customHeight="1" thickBot="1">
      <c r="A7" s="299"/>
      <c r="B7" s="300"/>
      <c r="C7" s="301" t="s">
        <v>176</v>
      </c>
      <c r="D7" s="302" t="s">
        <v>177</v>
      </c>
      <c r="E7" s="303" t="s">
        <v>178</v>
      </c>
      <c r="F7" s="304" t="s">
        <v>176</v>
      </c>
      <c r="G7" s="305" t="s">
        <v>177</v>
      </c>
      <c r="H7" s="303" t="s">
        <v>178</v>
      </c>
      <c r="I7" s="304" t="s">
        <v>8</v>
      </c>
      <c r="J7" s="305" t="s">
        <v>177</v>
      </c>
      <c r="K7" s="306" t="s">
        <v>178</v>
      </c>
      <c r="L7" s="301" t="s">
        <v>176</v>
      </c>
      <c r="M7" s="305" t="s">
        <v>177</v>
      </c>
      <c r="N7" s="303" t="s">
        <v>178</v>
      </c>
    </row>
    <row r="8" spans="1:14" ht="21.75" customHeight="1">
      <c r="A8" s="307" t="s">
        <v>26</v>
      </c>
      <c r="B8" s="308" t="s">
        <v>27</v>
      </c>
      <c r="C8" s="309">
        <f>'Récapitulatif des récoltes'!$C$6</f>
        <v>0</v>
      </c>
      <c r="D8" s="310">
        <f>'Récapitulatif des récoltes'!$D$6</f>
        <v>0</v>
      </c>
      <c r="E8" s="311">
        <f>'Récapitulatif des récoltes'!$E$6</f>
        <v>0</v>
      </c>
      <c r="F8" s="312">
        <f>'Production du lait'!$J$6</f>
        <v>63</v>
      </c>
      <c r="G8" s="312">
        <f>'Production du lait'!$E$6</f>
        <v>0</v>
      </c>
      <c r="H8" s="311">
        <f>'Production du lait'!$I$6</f>
        <v>63</v>
      </c>
      <c r="I8" s="312">
        <f>'Mouvements des troupeaux'!$Q$5</f>
        <v>0</v>
      </c>
      <c r="J8" s="312">
        <f>'Mouvements des troupeaux'!$R$5</f>
        <v>0</v>
      </c>
      <c r="K8" s="312">
        <f>'Mouvements des troupeaux'!$E$5</f>
        <v>0</v>
      </c>
      <c r="L8" s="313">
        <f aca="true" t="shared" si="0" ref="L8:N33">SUM(I8,F8,C8)</f>
        <v>63</v>
      </c>
      <c r="M8" s="312">
        <f t="shared" si="0"/>
        <v>0</v>
      </c>
      <c r="N8" s="311">
        <f t="shared" si="0"/>
        <v>63</v>
      </c>
    </row>
    <row r="9" spans="1:14" ht="21.75" customHeight="1" thickBot="1">
      <c r="A9" s="314"/>
      <c r="B9" s="315" t="s">
        <v>28</v>
      </c>
      <c r="C9" s="316">
        <f>'Récapitulatif des récoltes'!$C$7</f>
        <v>0</v>
      </c>
      <c r="D9" s="317">
        <f>'Récapitulatif des récoltes'!$D$7</f>
        <v>0</v>
      </c>
      <c r="E9" s="318">
        <f>'Récapitulatif des récoltes'!$E$7</f>
        <v>0</v>
      </c>
      <c r="F9" s="319">
        <f>'Production du lait'!$J$7</f>
        <v>49.5</v>
      </c>
      <c r="G9" s="319">
        <f>'Production du lait'!$E$7</f>
        <v>0</v>
      </c>
      <c r="H9" s="318">
        <f>'Production du lait'!$I$7</f>
        <v>49.5</v>
      </c>
      <c r="I9" s="319">
        <f>'Mouvements des troupeaux'!$Q$6</f>
        <v>0</v>
      </c>
      <c r="J9" s="319">
        <f>'Mouvements des troupeaux'!$R$6</f>
        <v>0</v>
      </c>
      <c r="K9" s="319">
        <f>'Mouvements des troupeaux'!$E$6</f>
        <v>0</v>
      </c>
      <c r="L9" s="320">
        <f t="shared" si="0"/>
        <v>49.5</v>
      </c>
      <c r="M9" s="319">
        <f t="shared" si="0"/>
        <v>0</v>
      </c>
      <c r="N9" s="318">
        <f t="shared" si="0"/>
        <v>49.5</v>
      </c>
    </row>
    <row r="10" spans="1:14" ht="21.75" customHeight="1">
      <c r="A10" s="321" t="s">
        <v>29</v>
      </c>
      <c r="B10" s="322" t="s">
        <v>30</v>
      </c>
      <c r="C10" s="309">
        <f>'Récapitulatif des récoltes'!$C$8</f>
        <v>0</v>
      </c>
      <c r="D10" s="310">
        <f>'Récapitulatif des récoltes'!$D$8</f>
        <v>0</v>
      </c>
      <c r="E10" s="311">
        <f>'Récapitulatif des récoltes'!$E$8</f>
        <v>0</v>
      </c>
      <c r="F10" s="312">
        <f>'Production du lait'!$J$8</f>
        <v>81</v>
      </c>
      <c r="G10" s="312">
        <f>'Production du lait'!$E$8</f>
        <v>0</v>
      </c>
      <c r="H10" s="311">
        <f>'Production du lait'!$I$8</f>
        <v>81</v>
      </c>
      <c r="I10" s="312">
        <f>'Mouvements des troupeaux'!$Q$7</f>
        <v>0</v>
      </c>
      <c r="J10" s="312">
        <f>'Mouvements des troupeaux'!$R$7</f>
        <v>0</v>
      </c>
      <c r="K10" s="312">
        <f>'Mouvements des troupeaux'!$E$7</f>
        <v>0</v>
      </c>
      <c r="L10" s="313">
        <f t="shared" si="0"/>
        <v>81</v>
      </c>
      <c r="M10" s="312">
        <f t="shared" si="0"/>
        <v>0</v>
      </c>
      <c r="N10" s="311">
        <f t="shared" si="0"/>
        <v>81</v>
      </c>
    </row>
    <row r="11" spans="1:14" ht="21.75" customHeight="1" thickBot="1">
      <c r="A11" s="314"/>
      <c r="B11" s="315" t="s">
        <v>31</v>
      </c>
      <c r="C11" s="316">
        <f>'Récapitulatif des récoltes'!$C$9</f>
        <v>0</v>
      </c>
      <c r="D11" s="317">
        <f>'Récapitulatif des récoltes'!$D$9</f>
        <v>0</v>
      </c>
      <c r="E11" s="318">
        <f>'Récapitulatif des récoltes'!$E$9</f>
        <v>0</v>
      </c>
      <c r="F11" s="319">
        <f>'Production du lait'!$J$9</f>
        <v>54</v>
      </c>
      <c r="G11" s="319">
        <f>'Production du lait'!$E$9</f>
        <v>0</v>
      </c>
      <c r="H11" s="318">
        <f>'Production du lait'!$I$9</f>
        <v>48.6</v>
      </c>
      <c r="I11" s="319">
        <f>'Mouvements des troupeaux'!$Q$8</f>
        <v>0</v>
      </c>
      <c r="J11" s="319">
        <f>'Mouvements des troupeaux'!$R$8</f>
        <v>0</v>
      </c>
      <c r="K11" s="319">
        <f>'Mouvements des troupeaux'!$E$8</f>
        <v>0</v>
      </c>
      <c r="L11" s="320">
        <f t="shared" si="0"/>
        <v>54</v>
      </c>
      <c r="M11" s="319">
        <f t="shared" si="0"/>
        <v>0</v>
      </c>
      <c r="N11" s="318">
        <f t="shared" si="0"/>
        <v>48.6</v>
      </c>
    </row>
    <row r="12" spans="1:14" ht="21.75" customHeight="1">
      <c r="A12" s="321" t="s">
        <v>32</v>
      </c>
      <c r="B12" s="322" t="s">
        <v>33</v>
      </c>
      <c r="C12" s="309">
        <f>'Récapitulatif des récoltes'!$C$10</f>
        <v>0</v>
      </c>
      <c r="D12" s="310">
        <f>'Récapitulatif des récoltes'!$D$10</f>
        <v>0</v>
      </c>
      <c r="E12" s="311">
        <f>'Récapitulatif des récoltes'!$E$10</f>
        <v>0</v>
      </c>
      <c r="F12" s="312">
        <f>'Production du lait'!$J$10</f>
        <v>58.5</v>
      </c>
      <c r="G12" s="312">
        <f>'Production du lait'!$E$10</f>
        <v>0</v>
      </c>
      <c r="H12" s="311">
        <f>'Production du lait'!$I$10</f>
        <v>52.65</v>
      </c>
      <c r="I12" s="312">
        <f>'Mouvements des troupeaux'!$Q$9</f>
        <v>0</v>
      </c>
      <c r="J12" s="312">
        <f>'Mouvements des troupeaux'!$R$9</f>
        <v>0</v>
      </c>
      <c r="K12" s="312">
        <f>'Mouvements des troupeaux'!$E$9</f>
        <v>0</v>
      </c>
      <c r="L12" s="313">
        <f t="shared" si="0"/>
        <v>58.5</v>
      </c>
      <c r="M12" s="312">
        <f t="shared" si="0"/>
        <v>0</v>
      </c>
      <c r="N12" s="311">
        <f t="shared" si="0"/>
        <v>52.65</v>
      </c>
    </row>
    <row r="13" spans="1:14" ht="21.75" customHeight="1">
      <c r="A13" s="321"/>
      <c r="B13" s="323" t="s">
        <v>34</v>
      </c>
      <c r="C13" s="309">
        <f>'Récapitulatif des récoltes'!$C$11</f>
        <v>0</v>
      </c>
      <c r="D13" s="310">
        <f>'Récapitulatif des récoltes'!$D$11</f>
        <v>0</v>
      </c>
      <c r="E13" s="311">
        <f>'Récapitulatif des récoltes'!$E$11</f>
        <v>0</v>
      </c>
      <c r="F13" s="312">
        <f>'Production du lait'!$J$11</f>
        <v>63</v>
      </c>
      <c r="G13" s="312">
        <f>'Production du lait'!$E$11</f>
        <v>0</v>
      </c>
      <c r="H13" s="311">
        <f>'Production du lait'!$I$11</f>
        <v>56.7</v>
      </c>
      <c r="I13" s="312">
        <f>'Mouvements des troupeaux'!$Q$10</f>
        <v>0</v>
      </c>
      <c r="J13" s="312">
        <f>'Mouvements des troupeaux'!$R$10</f>
        <v>0</v>
      </c>
      <c r="K13" s="312">
        <f>'Mouvements des troupeaux'!$E$10</f>
        <v>0</v>
      </c>
      <c r="L13" s="313">
        <f t="shared" si="0"/>
        <v>63</v>
      </c>
      <c r="M13" s="312">
        <f t="shared" si="0"/>
        <v>0</v>
      </c>
      <c r="N13" s="311">
        <f t="shared" si="0"/>
        <v>56.7</v>
      </c>
    </row>
    <row r="14" spans="1:14" ht="21.75" customHeight="1" thickBot="1">
      <c r="A14" s="314"/>
      <c r="B14" s="315" t="s">
        <v>35</v>
      </c>
      <c r="C14" s="316">
        <f>'Récapitulatif des récoltes'!$C$12</f>
        <v>0</v>
      </c>
      <c r="D14" s="317">
        <f>'Récapitulatif des récoltes'!$D$12</f>
        <v>0</v>
      </c>
      <c r="E14" s="318">
        <f>'Récapitulatif des récoltes'!$E$12</f>
        <v>0</v>
      </c>
      <c r="F14" s="319">
        <f>'Production du lait'!$J$12</f>
        <v>63</v>
      </c>
      <c r="G14" s="319">
        <f>'Production du lait'!$E$12</f>
        <v>0</v>
      </c>
      <c r="H14" s="318">
        <f>'Production du lait'!$I$12</f>
        <v>56.7</v>
      </c>
      <c r="I14" s="319">
        <f>'Mouvements des troupeaux'!$Q$11</f>
        <v>0</v>
      </c>
      <c r="J14" s="319">
        <f>'Mouvements des troupeaux'!$R$11</f>
        <v>0</v>
      </c>
      <c r="K14" s="319">
        <f>'Mouvements des troupeaux'!$E$11</f>
        <v>0</v>
      </c>
      <c r="L14" s="320">
        <f t="shared" si="0"/>
        <v>63</v>
      </c>
      <c r="M14" s="319">
        <f t="shared" si="0"/>
        <v>0</v>
      </c>
      <c r="N14" s="318">
        <f t="shared" si="0"/>
        <v>56.7</v>
      </c>
    </row>
    <row r="15" spans="1:14" ht="21.75" customHeight="1">
      <c r="A15" s="321" t="s">
        <v>36</v>
      </c>
      <c r="B15" s="322" t="s">
        <v>37</v>
      </c>
      <c r="C15" s="309">
        <f>'Récapitulatif des récoltes'!$C$13</f>
        <v>28.8</v>
      </c>
      <c r="D15" s="310">
        <f>'Récapitulatif des récoltes'!$D$13</f>
        <v>0</v>
      </c>
      <c r="E15" s="311">
        <f>'Récapitulatif des récoltes'!$E$13</f>
        <v>0</v>
      </c>
      <c r="F15" s="312">
        <f>'Production du lait'!$J$13</f>
        <v>72</v>
      </c>
      <c r="G15" s="312">
        <f>'Production du lait'!$E$13</f>
        <v>0</v>
      </c>
      <c r="H15" s="311">
        <f>'Production du lait'!$I$13</f>
        <v>64.8</v>
      </c>
      <c r="I15" s="312">
        <f>'Mouvements des troupeaux'!$Q$12</f>
        <v>0</v>
      </c>
      <c r="J15" s="312">
        <f>'Mouvements des troupeaux'!$R$12</f>
        <v>0</v>
      </c>
      <c r="K15" s="312">
        <f>'Mouvements des troupeaux'!$E$12</f>
        <v>0</v>
      </c>
      <c r="L15" s="313">
        <f t="shared" si="0"/>
        <v>100.8</v>
      </c>
      <c r="M15" s="312">
        <f t="shared" si="0"/>
        <v>0</v>
      </c>
      <c r="N15" s="311">
        <f t="shared" si="0"/>
        <v>64.8</v>
      </c>
    </row>
    <row r="16" spans="1:14" ht="21.75" customHeight="1" thickBot="1">
      <c r="A16" s="314"/>
      <c r="B16" s="315" t="s">
        <v>38</v>
      </c>
      <c r="C16" s="316">
        <f>'Récapitulatif des récoltes'!$C$14</f>
        <v>65.625</v>
      </c>
      <c r="D16" s="317">
        <f>'Récapitulatif des récoltes'!$D$14</f>
        <v>0</v>
      </c>
      <c r="E16" s="318">
        <f>'Récapitulatif des récoltes'!$E$14</f>
        <v>0</v>
      </c>
      <c r="F16" s="319">
        <f>'Production du lait'!$J$14</f>
        <v>67.5</v>
      </c>
      <c r="G16" s="319">
        <f>'Production du lait'!$E$14</f>
        <v>0</v>
      </c>
      <c r="H16" s="318">
        <f>'Production du lait'!$I$14</f>
        <v>60.75</v>
      </c>
      <c r="I16" s="319">
        <f>'Mouvements des troupeaux'!$Q$13</f>
        <v>0</v>
      </c>
      <c r="J16" s="319">
        <f>'Mouvements des troupeaux'!$R$13</f>
        <v>0</v>
      </c>
      <c r="K16" s="319">
        <f>'Mouvements des troupeaux'!$E$13</f>
        <v>0</v>
      </c>
      <c r="L16" s="320">
        <f t="shared" si="0"/>
        <v>133.125</v>
      </c>
      <c r="M16" s="319">
        <f t="shared" si="0"/>
        <v>0</v>
      </c>
      <c r="N16" s="318">
        <f t="shared" si="0"/>
        <v>60.75</v>
      </c>
    </row>
    <row r="17" spans="1:14" ht="21.75" customHeight="1">
      <c r="A17" s="321" t="s">
        <v>39</v>
      </c>
      <c r="B17" s="322" t="s">
        <v>40</v>
      </c>
      <c r="C17" s="309">
        <f>'Récapitulatif des récoltes'!$C$15</f>
        <v>31.5</v>
      </c>
      <c r="D17" s="310">
        <f>'Récapitulatif des récoltes'!$D$15</f>
        <v>16.5</v>
      </c>
      <c r="E17" s="311">
        <f>'Récapitulatif des récoltes'!$E$15</f>
        <v>16.5</v>
      </c>
      <c r="F17" s="312">
        <f>'Production du lait'!$J$15</f>
        <v>58.5</v>
      </c>
      <c r="G17" s="312">
        <f>'Production du lait'!$E$15</f>
        <v>0</v>
      </c>
      <c r="H17" s="311">
        <f>'Production du lait'!$I$15</f>
        <v>52.65</v>
      </c>
      <c r="I17" s="312">
        <f>'Mouvements des troupeaux'!$Q$14</f>
        <v>0</v>
      </c>
      <c r="J17" s="312">
        <f>'Mouvements des troupeaux'!$R$14</f>
        <v>0</v>
      </c>
      <c r="K17" s="312">
        <f>'Mouvements des troupeaux'!$E$14</f>
        <v>0</v>
      </c>
      <c r="L17" s="313">
        <f t="shared" si="0"/>
        <v>90</v>
      </c>
      <c r="M17" s="312">
        <f t="shared" si="0"/>
        <v>16.5</v>
      </c>
      <c r="N17" s="311">
        <f t="shared" si="0"/>
        <v>69.15</v>
      </c>
    </row>
    <row r="18" spans="1:14" ht="21.75" customHeight="1" thickBot="1">
      <c r="A18" s="314"/>
      <c r="B18" s="315" t="s">
        <v>41</v>
      </c>
      <c r="C18" s="316">
        <f>'Récapitulatif des récoltes'!$C$16</f>
        <v>78.375</v>
      </c>
      <c r="D18" s="317">
        <f>'Récapitulatif des récoltes'!$D$16</f>
        <v>16.5</v>
      </c>
      <c r="E18" s="318">
        <f>'Récapitulatif des récoltes'!$E$16</f>
        <v>16.5</v>
      </c>
      <c r="F18" s="319">
        <f>'Production du lait'!$J$16</f>
        <v>58.5</v>
      </c>
      <c r="G18" s="319">
        <f>'Production du lait'!$E$16</f>
        <v>0</v>
      </c>
      <c r="H18" s="318">
        <f>'Production du lait'!$I$16</f>
        <v>52.65</v>
      </c>
      <c r="I18" s="319">
        <f>'Mouvements des troupeaux'!$Q$15</f>
        <v>0</v>
      </c>
      <c r="J18" s="319">
        <f>'Mouvements des troupeaux'!$R$15</f>
        <v>0</v>
      </c>
      <c r="K18" s="319">
        <f>'Mouvements des troupeaux'!$E$15</f>
        <v>0</v>
      </c>
      <c r="L18" s="320">
        <f t="shared" si="0"/>
        <v>136.875</v>
      </c>
      <c r="M18" s="319">
        <f t="shared" si="0"/>
        <v>16.5</v>
      </c>
      <c r="N18" s="318">
        <f t="shared" si="0"/>
        <v>69.15</v>
      </c>
    </row>
    <row r="19" spans="1:14" ht="21.75" customHeight="1">
      <c r="A19" s="321" t="s">
        <v>42</v>
      </c>
      <c r="B19" s="322" t="s">
        <v>43</v>
      </c>
      <c r="C19" s="309">
        <f>'Récapitulatif des récoltes'!$C$17</f>
        <v>60.375</v>
      </c>
      <c r="D19" s="310">
        <f>'Récapitulatif des récoltes'!$D$17</f>
        <v>16.5</v>
      </c>
      <c r="E19" s="311">
        <f>'Récapitulatif des récoltes'!$E$17</f>
        <v>16.5</v>
      </c>
      <c r="F19" s="312">
        <f>'Production du lait'!$J$17</f>
        <v>58.5</v>
      </c>
      <c r="G19" s="312">
        <f>'Production du lait'!$E$17</f>
        <v>0</v>
      </c>
      <c r="H19" s="311">
        <f>'Production du lait'!$I$17</f>
        <v>52.65</v>
      </c>
      <c r="I19" s="312">
        <f>'Mouvements des troupeaux'!$Q$16</f>
        <v>0</v>
      </c>
      <c r="J19" s="312">
        <f>'Mouvements des troupeaux'!$R$16</f>
        <v>0</v>
      </c>
      <c r="K19" s="312">
        <f>'Mouvements des troupeaux'!$E$16</f>
        <v>0</v>
      </c>
      <c r="L19" s="313">
        <f t="shared" si="0"/>
        <v>118.875</v>
      </c>
      <c r="M19" s="312">
        <f t="shared" si="0"/>
        <v>16.5</v>
      </c>
      <c r="N19" s="311">
        <f t="shared" si="0"/>
        <v>69.15</v>
      </c>
    </row>
    <row r="20" spans="1:14" ht="21.75" customHeight="1" thickBot="1">
      <c r="A20" s="314"/>
      <c r="B20" s="315" t="s">
        <v>44</v>
      </c>
      <c r="C20" s="316">
        <f>'Récapitulatif des récoltes'!$C$18</f>
        <v>50.625</v>
      </c>
      <c r="D20" s="317">
        <f>'Récapitulatif des récoltes'!$D$18</f>
        <v>0</v>
      </c>
      <c r="E20" s="318">
        <f>'Récapitulatif des récoltes'!$E$18</f>
        <v>0</v>
      </c>
      <c r="F20" s="319">
        <f>'Production du lait'!$J$18</f>
        <v>67.5</v>
      </c>
      <c r="G20" s="319">
        <f>'Production du lait'!$E$18</f>
        <v>0</v>
      </c>
      <c r="H20" s="318">
        <f>'Production du lait'!$I$18</f>
        <v>60.75</v>
      </c>
      <c r="I20" s="319">
        <f>'Mouvements des troupeaux'!$Q$17</f>
        <v>0</v>
      </c>
      <c r="J20" s="319">
        <f>'Mouvements des troupeaux'!$R$17</f>
        <v>0</v>
      </c>
      <c r="K20" s="319">
        <f>'Mouvements des troupeaux'!$E$17</f>
        <v>0</v>
      </c>
      <c r="L20" s="320">
        <f t="shared" si="0"/>
        <v>118.125</v>
      </c>
      <c r="M20" s="319">
        <f t="shared" si="0"/>
        <v>0</v>
      </c>
      <c r="N20" s="318">
        <f t="shared" si="0"/>
        <v>60.75</v>
      </c>
    </row>
    <row r="21" spans="1:14" ht="21.75" customHeight="1">
      <c r="A21" s="321" t="s">
        <v>45</v>
      </c>
      <c r="B21" s="322" t="s">
        <v>46</v>
      </c>
      <c r="C21" s="309">
        <f>'Récapitulatif des récoltes'!$C$19</f>
        <v>0</v>
      </c>
      <c r="D21" s="310">
        <f>'Récapitulatif des récoltes'!$D$19</f>
        <v>0</v>
      </c>
      <c r="E21" s="311">
        <f>'Récapitulatif des récoltes'!$E$19</f>
        <v>0</v>
      </c>
      <c r="F21" s="312">
        <f>'Production du lait'!$J$19</f>
        <v>58.5</v>
      </c>
      <c r="G21" s="312">
        <f>'Production du lait'!$E$19</f>
        <v>0</v>
      </c>
      <c r="H21" s="311">
        <f>'Production du lait'!$I$19</f>
        <v>52.65</v>
      </c>
      <c r="I21" s="312">
        <f>'Mouvements des troupeaux'!$Q$18</f>
        <v>0</v>
      </c>
      <c r="J21" s="312">
        <f>'Mouvements des troupeaux'!$R$18</f>
        <v>0</v>
      </c>
      <c r="K21" s="312">
        <f>'Mouvements des troupeaux'!$E$18</f>
        <v>0</v>
      </c>
      <c r="L21" s="313">
        <f t="shared" si="0"/>
        <v>58.5</v>
      </c>
      <c r="M21" s="312">
        <f t="shared" si="0"/>
        <v>0</v>
      </c>
      <c r="N21" s="311">
        <f t="shared" si="0"/>
        <v>52.65</v>
      </c>
    </row>
    <row r="22" spans="1:14" ht="21.75" customHeight="1" thickBot="1">
      <c r="A22" s="314"/>
      <c r="B22" s="315" t="s">
        <v>47</v>
      </c>
      <c r="C22" s="316">
        <f>'Récapitulatif des récoltes'!$C$20</f>
        <v>0</v>
      </c>
      <c r="D22" s="317">
        <f>'Récapitulatif des récoltes'!$D$20</f>
        <v>0</v>
      </c>
      <c r="E22" s="318">
        <f>'Récapitulatif des récoltes'!$E$20</f>
        <v>0</v>
      </c>
      <c r="F22" s="319">
        <f>'Production du lait'!$J$20</f>
        <v>63</v>
      </c>
      <c r="G22" s="319">
        <f>'Production du lait'!$E$20</f>
        <v>0</v>
      </c>
      <c r="H22" s="318">
        <f>'Production du lait'!$I$20</f>
        <v>56.7</v>
      </c>
      <c r="I22" s="319">
        <f>'Mouvements des troupeaux'!$Q$19</f>
        <v>0</v>
      </c>
      <c r="J22" s="319">
        <f>'Mouvements des troupeaux'!$R$19</f>
        <v>0</v>
      </c>
      <c r="K22" s="319">
        <f>'Mouvements des troupeaux'!$E$19</f>
        <v>0</v>
      </c>
      <c r="L22" s="320">
        <f t="shared" si="0"/>
        <v>63</v>
      </c>
      <c r="M22" s="319">
        <f t="shared" si="0"/>
        <v>0</v>
      </c>
      <c r="N22" s="318">
        <f t="shared" si="0"/>
        <v>56.7</v>
      </c>
    </row>
    <row r="23" spans="1:14" ht="21.75" customHeight="1">
      <c r="A23" s="321" t="s">
        <v>48</v>
      </c>
      <c r="B23" s="322" t="s">
        <v>49</v>
      </c>
      <c r="C23" s="309">
        <f>'Récapitulatif des récoltes'!$C$21</f>
        <v>0</v>
      </c>
      <c r="D23" s="310">
        <f>'Récapitulatif des récoltes'!$D$21</f>
        <v>0</v>
      </c>
      <c r="E23" s="311">
        <f>'Récapitulatif des récoltes'!$E$21</f>
        <v>0</v>
      </c>
      <c r="F23" s="312">
        <f>'Production du lait'!$J$21</f>
        <v>63</v>
      </c>
      <c r="G23" s="312">
        <f>'Production du lait'!$E$21</f>
        <v>0</v>
      </c>
      <c r="H23" s="311">
        <f>'Production du lait'!$I$21</f>
        <v>56.7</v>
      </c>
      <c r="I23" s="312">
        <f>'Mouvements des troupeaux'!$Q$20</f>
        <v>0</v>
      </c>
      <c r="J23" s="312">
        <f>'Mouvements des troupeaux'!$R$20</f>
        <v>0</v>
      </c>
      <c r="K23" s="312">
        <f>'Mouvements des troupeaux'!$E$20</f>
        <v>0</v>
      </c>
      <c r="L23" s="313">
        <f t="shared" si="0"/>
        <v>63</v>
      </c>
      <c r="M23" s="312">
        <f t="shared" si="0"/>
        <v>0</v>
      </c>
      <c r="N23" s="311">
        <f t="shared" si="0"/>
        <v>56.7</v>
      </c>
    </row>
    <row r="24" spans="1:14" ht="21.75" customHeight="1">
      <c r="A24" s="321"/>
      <c r="B24" s="322" t="s">
        <v>50</v>
      </c>
      <c r="C24" s="309">
        <f>'Récapitulatif des récoltes'!$C$22</f>
        <v>0</v>
      </c>
      <c r="D24" s="310">
        <f>'Récapitulatif des récoltes'!$D$22</f>
        <v>0</v>
      </c>
      <c r="E24" s="311">
        <f>'Récapitulatif des récoltes'!$E$22</f>
        <v>0</v>
      </c>
      <c r="F24" s="312">
        <f>'Production du lait'!$J$22</f>
        <v>63</v>
      </c>
      <c r="G24" s="312">
        <f>'Production du lait'!$E$22</f>
        <v>0</v>
      </c>
      <c r="H24" s="311">
        <f>'Production du lait'!$I$22</f>
        <v>56.7</v>
      </c>
      <c r="I24" s="312">
        <f>'Mouvements des troupeaux'!$Q$21</f>
        <v>120</v>
      </c>
      <c r="J24" s="312">
        <f>'Mouvements des troupeaux'!$R$21</f>
        <v>0</v>
      </c>
      <c r="K24" s="312">
        <f>'Mouvements des troupeaux'!$E$21</f>
        <v>0</v>
      </c>
      <c r="L24" s="313">
        <f t="shared" si="0"/>
        <v>183</v>
      </c>
      <c r="M24" s="312">
        <f t="shared" si="0"/>
        <v>0</v>
      </c>
      <c r="N24" s="311">
        <f t="shared" si="0"/>
        <v>56.7</v>
      </c>
    </row>
    <row r="25" spans="1:14" ht="21.75" customHeight="1" thickBot="1">
      <c r="A25" s="314"/>
      <c r="B25" s="315" t="s">
        <v>51</v>
      </c>
      <c r="C25" s="316">
        <f>'Récapitulatif des récoltes'!$C$23</f>
        <v>4200</v>
      </c>
      <c r="D25" s="317">
        <f>'Récapitulatif des récoltes'!$D$23</f>
        <v>720</v>
      </c>
      <c r="E25" s="318">
        <f>'Récapitulatif des récoltes'!$E$23</f>
        <v>3600</v>
      </c>
      <c r="F25" s="319">
        <f>'Production du lait'!$J$23</f>
        <v>56.7</v>
      </c>
      <c r="G25" s="319">
        <f>'Production du lait'!$E$23</f>
        <v>0</v>
      </c>
      <c r="H25" s="318">
        <f>'Production du lait'!$I$23</f>
        <v>44.1</v>
      </c>
      <c r="I25" s="319">
        <f>'Mouvements des troupeaux'!$Q$22</f>
        <v>120</v>
      </c>
      <c r="J25" s="319">
        <f>'Mouvements des troupeaux'!$R$22</f>
        <v>0</v>
      </c>
      <c r="K25" s="319">
        <f>'Mouvements des troupeaux'!$E$22</f>
        <v>0</v>
      </c>
      <c r="L25" s="320">
        <f t="shared" si="0"/>
        <v>4376.7</v>
      </c>
      <c r="M25" s="319">
        <f t="shared" si="0"/>
        <v>720</v>
      </c>
      <c r="N25" s="318">
        <f t="shared" si="0"/>
        <v>3644.1</v>
      </c>
    </row>
    <row r="26" spans="1:14" ht="21.75" customHeight="1">
      <c r="A26" s="321" t="s">
        <v>52</v>
      </c>
      <c r="B26" s="322" t="s">
        <v>53</v>
      </c>
      <c r="C26" s="309">
        <f>'Récapitulatif des récoltes'!$C$24</f>
        <v>0</v>
      </c>
      <c r="D26" s="310">
        <f>'Récapitulatif des récoltes'!$D$24</f>
        <v>0</v>
      </c>
      <c r="E26" s="311">
        <f>'Récapitulatif des récoltes'!$E$24</f>
        <v>0</v>
      </c>
      <c r="F26" s="312">
        <f>'Production du lait'!$J$24</f>
        <v>56.7</v>
      </c>
      <c r="G26" s="312">
        <f>'Production du lait'!$E$24</f>
        <v>0</v>
      </c>
      <c r="H26" s="311">
        <f>'Production du lait'!$I$24</f>
        <v>44.1</v>
      </c>
      <c r="I26" s="312">
        <f>'Mouvements des troupeaux'!$Q$23</f>
        <v>-1170</v>
      </c>
      <c r="J26" s="312">
        <f>'Mouvements des troupeaux'!$R$23</f>
        <v>0</v>
      </c>
      <c r="K26" s="312">
        <f>'Mouvements des troupeaux'!$E$23</f>
        <v>0</v>
      </c>
      <c r="L26" s="313">
        <f t="shared" si="0"/>
        <v>-1113.3</v>
      </c>
      <c r="M26" s="312">
        <f t="shared" si="0"/>
        <v>0</v>
      </c>
      <c r="N26" s="311">
        <f t="shared" si="0"/>
        <v>44.1</v>
      </c>
    </row>
    <row r="27" spans="1:14" ht="21.75" customHeight="1" thickBot="1">
      <c r="A27" s="314"/>
      <c r="B27" s="315" t="s">
        <v>54</v>
      </c>
      <c r="C27" s="316">
        <f>'Récapitulatif des récoltes'!$C$25</f>
        <v>300</v>
      </c>
      <c r="D27" s="317">
        <f>'Récapitulatif des récoltes'!$D$25</f>
        <v>0</v>
      </c>
      <c r="E27" s="318">
        <f>'Récapitulatif des récoltes'!$E$25</f>
        <v>150</v>
      </c>
      <c r="F27" s="319">
        <f>'Production du lait'!$J$25</f>
        <v>56.7</v>
      </c>
      <c r="G27" s="319">
        <f>'Production du lait'!$E$25</f>
        <v>0</v>
      </c>
      <c r="H27" s="318">
        <f>'Production du lait'!$I$25</f>
        <v>44.1</v>
      </c>
      <c r="I27" s="319">
        <f>'Mouvements des troupeaux'!$Q$24</f>
        <v>0</v>
      </c>
      <c r="J27" s="319">
        <f>'Mouvements des troupeaux'!$R$24</f>
        <v>0</v>
      </c>
      <c r="K27" s="319">
        <f>'Mouvements des troupeaux'!$E$24</f>
        <v>0</v>
      </c>
      <c r="L27" s="320">
        <f t="shared" si="0"/>
        <v>356.7</v>
      </c>
      <c r="M27" s="319">
        <f t="shared" si="0"/>
        <v>0</v>
      </c>
      <c r="N27" s="318">
        <f t="shared" si="0"/>
        <v>194.1</v>
      </c>
    </row>
    <row r="28" spans="1:14" ht="21.75" customHeight="1">
      <c r="A28" s="321" t="s">
        <v>55</v>
      </c>
      <c r="B28" s="322" t="s">
        <v>56</v>
      </c>
      <c r="C28" s="309">
        <f>'Récapitulatif des récoltes'!$C$26</f>
        <v>0</v>
      </c>
      <c r="D28" s="310">
        <f>'Récapitulatif des récoltes'!$D$26</f>
        <v>0</v>
      </c>
      <c r="E28" s="311">
        <f>'Récapitulatif des récoltes'!$E$26</f>
        <v>0</v>
      </c>
      <c r="F28" s="312">
        <f>'Production du lait'!$J$26</f>
        <v>56.7</v>
      </c>
      <c r="G28" s="312">
        <f>'Production du lait'!$E$26</f>
        <v>0</v>
      </c>
      <c r="H28" s="311">
        <f>'Production du lait'!$I$26</f>
        <v>44.1</v>
      </c>
      <c r="I28" s="312">
        <f>'Mouvements des troupeaux'!$Q$25</f>
        <v>0</v>
      </c>
      <c r="J28" s="312">
        <f>'Mouvements des troupeaux'!$R$25</f>
        <v>0</v>
      </c>
      <c r="K28" s="312">
        <f>'Mouvements des troupeaux'!$E$25</f>
        <v>0</v>
      </c>
      <c r="L28" s="313">
        <f t="shared" si="0"/>
        <v>56.7</v>
      </c>
      <c r="M28" s="312">
        <f t="shared" si="0"/>
        <v>0</v>
      </c>
      <c r="N28" s="311">
        <f t="shared" si="0"/>
        <v>44.1</v>
      </c>
    </row>
    <row r="29" spans="1:14" ht="21.75" customHeight="1" thickBot="1">
      <c r="A29" s="314"/>
      <c r="B29" s="315" t="s">
        <v>57</v>
      </c>
      <c r="C29" s="316">
        <f>'Récapitulatif des récoltes'!$C$27</f>
        <v>0</v>
      </c>
      <c r="D29" s="317">
        <f>'Récapitulatif des récoltes'!$D$27</f>
        <v>0</v>
      </c>
      <c r="E29" s="318">
        <f>'Récapitulatif des récoltes'!$E$27</f>
        <v>0</v>
      </c>
      <c r="F29" s="319">
        <f>'Production du lait'!$J$27</f>
        <v>50.400000000000006</v>
      </c>
      <c r="G29" s="319">
        <f>'Production du lait'!$E$27</f>
        <v>0</v>
      </c>
      <c r="H29" s="318">
        <f>'Production du lait'!$I$27</f>
        <v>37.800000000000004</v>
      </c>
      <c r="I29" s="319">
        <f>'Mouvements des troupeaux'!$Q$26</f>
        <v>0</v>
      </c>
      <c r="J29" s="319">
        <f>'Mouvements des troupeaux'!$R$26</f>
        <v>0</v>
      </c>
      <c r="K29" s="319">
        <f>'Mouvements des troupeaux'!$E$26</f>
        <v>0</v>
      </c>
      <c r="L29" s="320">
        <f t="shared" si="0"/>
        <v>50.400000000000006</v>
      </c>
      <c r="M29" s="319">
        <f t="shared" si="0"/>
        <v>0</v>
      </c>
      <c r="N29" s="318">
        <f t="shared" si="0"/>
        <v>37.800000000000004</v>
      </c>
    </row>
    <row r="30" spans="1:14" ht="21.75" customHeight="1">
      <c r="A30" s="321" t="s">
        <v>58</v>
      </c>
      <c r="B30" s="322" t="s">
        <v>59</v>
      </c>
      <c r="C30" s="309">
        <f>'Récapitulatif des récoltes'!$C$28</f>
        <v>0</v>
      </c>
      <c r="D30" s="310">
        <f>'Récapitulatif des récoltes'!$D$28</f>
        <v>0</v>
      </c>
      <c r="E30" s="311">
        <f>'Récapitulatif des récoltes'!$E$28</f>
        <v>0</v>
      </c>
      <c r="F30" s="312">
        <f>'Production du lait'!$J$28</f>
        <v>50.400000000000006</v>
      </c>
      <c r="G30" s="312">
        <f>'Production du lait'!$E$28</f>
        <v>0</v>
      </c>
      <c r="H30" s="311">
        <f>'Production du lait'!$I$28</f>
        <v>37.800000000000004</v>
      </c>
      <c r="I30" s="312">
        <f>'Mouvements des troupeaux'!$Q$27</f>
        <v>0</v>
      </c>
      <c r="J30" s="312">
        <f>'Mouvements des troupeaux'!$R$27</f>
        <v>0</v>
      </c>
      <c r="K30" s="312">
        <f>'Mouvements des troupeaux'!$E$27</f>
        <v>0</v>
      </c>
      <c r="L30" s="313">
        <f t="shared" si="0"/>
        <v>50.400000000000006</v>
      </c>
      <c r="M30" s="312">
        <f t="shared" si="0"/>
        <v>0</v>
      </c>
      <c r="N30" s="311">
        <f t="shared" si="0"/>
        <v>37.800000000000004</v>
      </c>
    </row>
    <row r="31" spans="1:14" ht="21.75" customHeight="1" thickBot="1">
      <c r="A31" s="314"/>
      <c r="B31" s="315" t="s">
        <v>60</v>
      </c>
      <c r="C31" s="316">
        <f>'Récapitulatif des récoltes'!$C$29</f>
        <v>0</v>
      </c>
      <c r="D31" s="317">
        <f>'Récapitulatif des récoltes'!$D$29</f>
        <v>0</v>
      </c>
      <c r="E31" s="318">
        <f>'Récapitulatif des récoltes'!$E$29</f>
        <v>0</v>
      </c>
      <c r="F31" s="319">
        <f>'Production du lait'!$J$29</f>
        <v>63</v>
      </c>
      <c r="G31" s="319">
        <f>'Production du lait'!$E$29</f>
        <v>0</v>
      </c>
      <c r="H31" s="318">
        <f>'Production du lait'!$I$29</f>
        <v>44.1</v>
      </c>
      <c r="I31" s="319">
        <f>'Mouvements des troupeaux'!$Q$28</f>
        <v>0</v>
      </c>
      <c r="J31" s="319">
        <f>'Mouvements des troupeaux'!$R$28</f>
        <v>0</v>
      </c>
      <c r="K31" s="319">
        <f>'Mouvements des troupeaux'!$E$28</f>
        <v>0</v>
      </c>
      <c r="L31" s="320">
        <f t="shared" si="0"/>
        <v>63</v>
      </c>
      <c r="M31" s="319">
        <f t="shared" si="0"/>
        <v>0</v>
      </c>
      <c r="N31" s="318">
        <f t="shared" si="0"/>
        <v>44.1</v>
      </c>
    </row>
    <row r="32" spans="1:14" ht="21.75" customHeight="1">
      <c r="A32" s="321" t="s">
        <v>61</v>
      </c>
      <c r="B32" s="322" t="s">
        <v>62</v>
      </c>
      <c r="C32" s="309">
        <f>'Récapitulatif des récoltes'!$C$30</f>
        <v>0</v>
      </c>
      <c r="D32" s="310">
        <f>'Récapitulatif des récoltes'!$D$30</f>
        <v>0</v>
      </c>
      <c r="E32" s="311">
        <f>'Récapitulatif des récoltes'!$E$30</f>
        <v>0</v>
      </c>
      <c r="F32" s="312">
        <f>'Production du lait'!$J$30</f>
        <v>50.4</v>
      </c>
      <c r="G32" s="312">
        <f>'Production du lait'!$E$30</f>
        <v>0</v>
      </c>
      <c r="H32" s="311">
        <f>'Production du lait'!$I$30</f>
        <v>44.1</v>
      </c>
      <c r="I32" s="312">
        <f>'Mouvements des troupeaux'!$Q$29</f>
        <v>0</v>
      </c>
      <c r="J32" s="312">
        <f>'Mouvements des troupeaux'!$R$29</f>
        <v>0</v>
      </c>
      <c r="K32" s="312">
        <f>'Mouvements des troupeaux'!$E$29</f>
        <v>0</v>
      </c>
      <c r="L32" s="313">
        <f t="shared" si="0"/>
        <v>50.4</v>
      </c>
      <c r="M32" s="312">
        <f t="shared" si="0"/>
        <v>0</v>
      </c>
      <c r="N32" s="311">
        <f t="shared" si="0"/>
        <v>44.1</v>
      </c>
    </row>
    <row r="33" spans="1:14" ht="21.75" customHeight="1" thickBot="1">
      <c r="A33" s="314"/>
      <c r="B33" s="315" t="s">
        <v>63</v>
      </c>
      <c r="C33" s="316">
        <f>'Récapitulatif des récoltes'!$C$31</f>
        <v>0</v>
      </c>
      <c r="D33" s="317">
        <f>'Récapitulatif des récoltes'!$D$31</f>
        <v>0</v>
      </c>
      <c r="E33" s="318">
        <f>'Récapitulatif des récoltes'!$E$31</f>
        <v>0</v>
      </c>
      <c r="F33" s="319">
        <f>'Production du lait'!$J$31</f>
        <v>50.4</v>
      </c>
      <c r="G33" s="319">
        <f>'Production du lait'!$E$31</f>
        <v>0</v>
      </c>
      <c r="H33" s="318">
        <f>'Production du lait'!$I$31</f>
        <v>44.1</v>
      </c>
      <c r="I33" s="319">
        <f>'Mouvements des troupeaux'!$Q$30</f>
        <v>0</v>
      </c>
      <c r="J33" s="319">
        <f>'Mouvements des troupeaux'!$R$30</f>
        <v>0</v>
      </c>
      <c r="K33" s="319">
        <f>'Mouvements des troupeaux'!$E$30</f>
        <v>0</v>
      </c>
      <c r="L33" s="320">
        <f t="shared" si="0"/>
        <v>50.4</v>
      </c>
      <c r="M33" s="319">
        <f t="shared" si="0"/>
        <v>0</v>
      </c>
      <c r="N33" s="318">
        <f t="shared" si="0"/>
        <v>44.1</v>
      </c>
    </row>
    <row r="34" spans="1:14" ht="21.75" customHeight="1" thickBot="1">
      <c r="A34" s="314" t="s">
        <v>22</v>
      </c>
      <c r="B34" s="324"/>
      <c r="C34" s="316">
        <f aca="true" t="shared" si="1" ref="C34:N34">SUM(C8:C33)</f>
        <v>4815.3</v>
      </c>
      <c r="D34" s="317">
        <f t="shared" si="1"/>
        <v>769.5</v>
      </c>
      <c r="E34" s="325">
        <f t="shared" si="1"/>
        <v>3799.5</v>
      </c>
      <c r="F34" s="326">
        <f t="shared" si="1"/>
        <v>1553.4000000000005</v>
      </c>
      <c r="G34" s="326">
        <f t="shared" si="1"/>
        <v>0</v>
      </c>
      <c r="H34" s="325">
        <f t="shared" si="1"/>
        <v>1359.4499999999996</v>
      </c>
      <c r="I34" s="326">
        <f t="shared" si="1"/>
        <v>-930</v>
      </c>
      <c r="J34" s="327">
        <f t="shared" si="1"/>
        <v>0</v>
      </c>
      <c r="K34" s="319">
        <f t="shared" si="1"/>
        <v>0</v>
      </c>
      <c r="L34" s="316">
        <f t="shared" si="1"/>
        <v>5438.699999999998</v>
      </c>
      <c r="M34" s="319">
        <f t="shared" si="1"/>
        <v>769.5</v>
      </c>
      <c r="N34" s="318">
        <f t="shared" si="1"/>
        <v>5158.950000000003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3"/>
  <sheetViews>
    <sheetView showGridLines="0" tabSelected="1" defaultGridColor="0" zoomScale="85" zoomScaleNormal="85" colorId="37" workbookViewId="0" topLeftCell="A1">
      <pane ySplit="4" topLeftCell="MZI5" activePane="bottomLeft" state="frozen"/>
      <selection pane="topLeft" activeCell="E37" sqref="E37"/>
      <selection pane="bottomLeft" activeCell="A1" sqref="A1"/>
    </sheetView>
  </sheetViews>
  <sheetFormatPr defaultColWidth="11.00390625" defaultRowHeight="15.75" customHeight="1"/>
  <cols>
    <col min="1" max="2" width="9.75390625" style="7" customWidth="1"/>
    <col min="3" max="8" width="9.75390625" style="4" customWidth="1"/>
    <col min="9" max="9" width="9.75390625" style="7" customWidth="1"/>
    <col min="10" max="16384" width="9.75390625" style="4" customWidth="1"/>
  </cols>
  <sheetData>
    <row r="1" spans="1:9" ht="15.75" customHeight="1">
      <c r="A1" s="1" t="s">
        <v>9</v>
      </c>
      <c r="B1" s="2"/>
      <c r="C1" s="3"/>
      <c r="E1" s="5"/>
      <c r="F1" s="6" t="s">
        <v>10</v>
      </c>
      <c r="G1" s="5"/>
      <c r="I1" s="2"/>
    </row>
    <row r="2" spans="1:9" ht="27" customHeight="1" thickBot="1">
      <c r="A2" s="1" t="s">
        <v>11</v>
      </c>
      <c r="C2" s="3"/>
      <c r="D2" s="8" t="s">
        <v>12</v>
      </c>
      <c r="E2" s="9" t="s">
        <v>13</v>
      </c>
      <c r="H2" s="5"/>
      <c r="I2" s="2"/>
    </row>
    <row r="3" spans="1:11" ht="15.75" customHeight="1">
      <c r="A3" s="10" t="s">
        <v>14</v>
      </c>
      <c r="B3" s="11" t="s">
        <v>15</v>
      </c>
      <c r="C3" s="12" t="s">
        <v>16</v>
      </c>
      <c r="D3" s="13" t="s">
        <v>17</v>
      </c>
      <c r="E3" s="13" t="s">
        <v>18</v>
      </c>
      <c r="F3" s="13" t="s">
        <v>19</v>
      </c>
      <c r="G3" s="13" t="s">
        <v>20</v>
      </c>
      <c r="H3" s="13" t="s">
        <v>21</v>
      </c>
      <c r="I3" s="11" t="s">
        <v>22</v>
      </c>
      <c r="J3" s="14" t="s">
        <v>23</v>
      </c>
      <c r="K3" s="15"/>
    </row>
    <row r="4" spans="1:11" ht="15.75" customHeight="1" thickBot="1">
      <c r="A4" s="16"/>
      <c r="B4" s="17"/>
      <c r="C4" s="18"/>
      <c r="D4" s="19"/>
      <c r="E4" s="19"/>
      <c r="F4" s="19"/>
      <c r="G4" s="19"/>
      <c r="H4" s="19"/>
      <c r="I4" s="17"/>
      <c r="J4" s="20" t="s">
        <v>24</v>
      </c>
      <c r="K4" s="21" t="s">
        <v>25</v>
      </c>
    </row>
    <row r="5" spans="1:11" ht="15.75" customHeight="1">
      <c r="A5" s="22" t="s">
        <v>26</v>
      </c>
      <c r="B5" s="23" t="s">
        <v>27</v>
      </c>
      <c r="C5" s="22"/>
      <c r="D5" s="24"/>
      <c r="E5" s="24"/>
      <c r="F5" s="24"/>
      <c r="G5" s="24"/>
      <c r="H5" s="24">
        <v>4</v>
      </c>
      <c r="I5" s="25">
        <f aca="true" t="shared" si="0" ref="I5:I31">SUM(C5:H5)</f>
        <v>4</v>
      </c>
      <c r="J5" s="26">
        <v>4</v>
      </c>
      <c r="K5" s="27">
        <v>7.5</v>
      </c>
    </row>
    <row r="6" spans="1:11" ht="15.75" customHeight="1" thickBot="1">
      <c r="A6" s="28"/>
      <c r="B6" s="20" t="s">
        <v>28</v>
      </c>
      <c r="C6" s="28"/>
      <c r="D6" s="20"/>
      <c r="E6" s="29"/>
      <c r="F6" s="20"/>
      <c r="G6" s="20"/>
      <c r="H6" s="20">
        <v>20</v>
      </c>
      <c r="I6" s="30">
        <f t="shared" si="0"/>
        <v>20</v>
      </c>
      <c r="J6" s="20">
        <v>20</v>
      </c>
      <c r="K6" s="31">
        <v>60</v>
      </c>
    </row>
    <row r="7" spans="1:11" ht="15.75" customHeight="1">
      <c r="A7" s="32" t="s">
        <v>29</v>
      </c>
      <c r="B7" s="33" t="s">
        <v>30</v>
      </c>
      <c r="C7" s="32"/>
      <c r="D7" s="33"/>
      <c r="E7" s="34"/>
      <c r="F7" s="33"/>
      <c r="G7" s="33"/>
      <c r="H7" s="33"/>
      <c r="I7" s="35">
        <f t="shared" si="0"/>
        <v>0</v>
      </c>
      <c r="J7" s="26"/>
      <c r="K7" s="27"/>
    </row>
    <row r="8" spans="1:11" ht="15.75" customHeight="1" thickBot="1">
      <c r="A8" s="28"/>
      <c r="B8" s="20" t="s">
        <v>31</v>
      </c>
      <c r="C8" s="28"/>
      <c r="D8" s="20"/>
      <c r="E8" s="20"/>
      <c r="F8" s="20"/>
      <c r="G8" s="20"/>
      <c r="H8" s="20"/>
      <c r="I8" s="30">
        <f t="shared" si="0"/>
        <v>0</v>
      </c>
      <c r="J8" s="20"/>
      <c r="K8" s="31"/>
    </row>
    <row r="9" spans="1:11" ht="15.75" customHeight="1">
      <c r="A9" s="32" t="s">
        <v>32</v>
      </c>
      <c r="B9" s="33" t="s">
        <v>33</v>
      </c>
      <c r="C9" s="32"/>
      <c r="D9" s="33"/>
      <c r="E9" s="33"/>
      <c r="F9" s="33">
        <v>6</v>
      </c>
      <c r="G9" s="33"/>
      <c r="H9" s="33"/>
      <c r="I9" s="35">
        <f t="shared" si="0"/>
        <v>6</v>
      </c>
      <c r="J9" s="26"/>
      <c r="K9" s="27"/>
    </row>
    <row r="10" spans="1:11" ht="15.75" customHeight="1">
      <c r="A10" s="32"/>
      <c r="B10" s="33" t="s">
        <v>34</v>
      </c>
      <c r="C10" s="36"/>
      <c r="D10" s="26"/>
      <c r="E10" s="26"/>
      <c r="F10" s="26"/>
      <c r="G10" s="26"/>
      <c r="H10" s="26"/>
      <c r="I10" s="37">
        <f t="shared" si="0"/>
        <v>0</v>
      </c>
      <c r="J10" s="26"/>
      <c r="K10" s="27"/>
    </row>
    <row r="11" spans="1:11" ht="15.75" customHeight="1" thickBot="1">
      <c r="A11" s="28"/>
      <c r="B11" s="20" t="s">
        <v>35</v>
      </c>
      <c r="C11" s="28"/>
      <c r="D11" s="20"/>
      <c r="E11" s="20"/>
      <c r="F11" s="20">
        <v>12</v>
      </c>
      <c r="G11" s="20"/>
      <c r="H11" s="20"/>
      <c r="I11" s="30">
        <f t="shared" si="0"/>
        <v>12</v>
      </c>
      <c r="J11" s="20">
        <v>12</v>
      </c>
      <c r="K11" s="31">
        <v>19.2</v>
      </c>
    </row>
    <row r="12" spans="1:11" ht="15.75" customHeight="1">
      <c r="A12" s="32" t="s">
        <v>36</v>
      </c>
      <c r="B12" s="33" t="s">
        <v>37</v>
      </c>
      <c r="C12" s="32"/>
      <c r="D12" s="33"/>
      <c r="E12" s="33"/>
      <c r="F12" s="33">
        <v>25.5</v>
      </c>
      <c r="G12" s="33"/>
      <c r="H12" s="33"/>
      <c r="I12" s="35">
        <f t="shared" si="0"/>
        <v>25.5</v>
      </c>
      <c r="J12" s="26">
        <v>25.5</v>
      </c>
      <c r="K12" s="27">
        <v>71.4</v>
      </c>
    </row>
    <row r="13" spans="1:11" ht="15.75" customHeight="1" thickBot="1">
      <c r="A13" s="28"/>
      <c r="B13" s="20" t="s">
        <v>38</v>
      </c>
      <c r="C13" s="28"/>
      <c r="D13" s="20"/>
      <c r="E13" s="20"/>
      <c r="F13" s="20"/>
      <c r="G13" s="20">
        <v>10</v>
      </c>
      <c r="H13" s="20"/>
      <c r="I13" s="30">
        <f t="shared" si="0"/>
        <v>10</v>
      </c>
      <c r="J13" s="20"/>
      <c r="K13" s="31"/>
    </row>
    <row r="14" spans="1:11" ht="15.75" customHeight="1">
      <c r="A14" s="32" t="s">
        <v>39</v>
      </c>
      <c r="B14" s="33" t="s">
        <v>40</v>
      </c>
      <c r="C14" s="32"/>
      <c r="D14" s="33"/>
      <c r="E14" s="33"/>
      <c r="F14" s="33"/>
      <c r="G14" s="33"/>
      <c r="H14" s="33"/>
      <c r="I14" s="35">
        <f t="shared" si="0"/>
        <v>0</v>
      </c>
      <c r="J14" s="26"/>
      <c r="K14" s="27"/>
    </row>
    <row r="15" spans="1:11" ht="15.75" customHeight="1" thickBot="1">
      <c r="A15" s="28"/>
      <c r="B15" s="20" t="s">
        <v>41</v>
      </c>
      <c r="C15" s="28"/>
      <c r="D15" s="20"/>
      <c r="E15" s="20"/>
      <c r="F15" s="20">
        <v>2</v>
      </c>
      <c r="G15" s="20"/>
      <c r="H15" s="20"/>
      <c r="I15" s="30">
        <f t="shared" si="0"/>
        <v>2</v>
      </c>
      <c r="J15" s="20"/>
      <c r="K15" s="31"/>
    </row>
    <row r="16" spans="1:11" ht="15.75" customHeight="1">
      <c r="A16" s="32" t="s">
        <v>42</v>
      </c>
      <c r="B16" s="33" t="s">
        <v>43</v>
      </c>
      <c r="C16" s="32"/>
      <c r="D16" s="33"/>
      <c r="E16" s="33"/>
      <c r="F16" s="33"/>
      <c r="G16" s="33"/>
      <c r="H16" s="33"/>
      <c r="I16" s="35">
        <f t="shared" si="0"/>
        <v>0</v>
      </c>
      <c r="J16" s="26"/>
      <c r="K16" s="27"/>
    </row>
    <row r="17" spans="1:11" ht="15.75" customHeight="1" thickBot="1">
      <c r="A17" s="28"/>
      <c r="B17" s="20" t="s">
        <v>44</v>
      </c>
      <c r="C17" s="28"/>
      <c r="D17" s="20"/>
      <c r="E17" s="20"/>
      <c r="F17" s="20"/>
      <c r="G17" s="20"/>
      <c r="H17" s="20"/>
      <c r="I17" s="30">
        <f t="shared" si="0"/>
        <v>0</v>
      </c>
      <c r="J17" s="20"/>
      <c r="K17" s="31"/>
    </row>
    <row r="18" spans="1:11" ht="15.75" customHeight="1">
      <c r="A18" s="32" t="s">
        <v>45</v>
      </c>
      <c r="B18" s="33" t="s">
        <v>46</v>
      </c>
      <c r="C18" s="32"/>
      <c r="D18" s="33"/>
      <c r="E18" s="33"/>
      <c r="F18" s="33"/>
      <c r="G18" s="33"/>
      <c r="H18" s="33"/>
      <c r="I18" s="35">
        <f t="shared" si="0"/>
        <v>0</v>
      </c>
      <c r="J18" s="26"/>
      <c r="K18" s="27"/>
    </row>
    <row r="19" spans="1:11" ht="15.75" customHeight="1" thickBot="1">
      <c r="A19" s="28"/>
      <c r="B19" s="20" t="s">
        <v>47</v>
      </c>
      <c r="C19" s="28"/>
      <c r="D19" s="20"/>
      <c r="E19" s="20"/>
      <c r="F19" s="20"/>
      <c r="G19" s="20"/>
      <c r="H19" s="20"/>
      <c r="I19" s="30">
        <f t="shared" si="0"/>
        <v>0</v>
      </c>
      <c r="J19" s="20"/>
      <c r="K19" s="31"/>
    </row>
    <row r="20" spans="1:11" ht="15.75" customHeight="1">
      <c r="A20" s="32" t="s">
        <v>48</v>
      </c>
      <c r="B20" s="33" t="s">
        <v>49</v>
      </c>
      <c r="C20" s="32"/>
      <c r="D20" s="33"/>
      <c r="E20" s="33"/>
      <c r="F20" s="33"/>
      <c r="G20" s="33">
        <v>140</v>
      </c>
      <c r="H20" s="33"/>
      <c r="I20" s="35">
        <f t="shared" si="0"/>
        <v>140</v>
      </c>
      <c r="J20" s="26">
        <v>140</v>
      </c>
      <c r="K20" s="27">
        <v>110</v>
      </c>
    </row>
    <row r="21" spans="1:11" ht="15.75" customHeight="1">
      <c r="A21" s="32"/>
      <c r="B21" s="33" t="s">
        <v>50</v>
      </c>
      <c r="C21" s="36"/>
      <c r="D21" s="26"/>
      <c r="E21" s="26"/>
      <c r="F21" s="26"/>
      <c r="G21" s="26"/>
      <c r="H21" s="26"/>
      <c r="I21" s="37">
        <f t="shared" si="0"/>
        <v>0</v>
      </c>
      <c r="J21" s="26"/>
      <c r="K21" s="27"/>
    </row>
    <row r="22" spans="1:11" ht="15.75" customHeight="1" thickBot="1">
      <c r="A22" s="28"/>
      <c r="B22" s="20" t="s">
        <v>51</v>
      </c>
      <c r="C22" s="28"/>
      <c r="D22" s="20"/>
      <c r="E22" s="20"/>
      <c r="F22" s="20"/>
      <c r="G22" s="20">
        <v>210</v>
      </c>
      <c r="H22" s="20"/>
      <c r="I22" s="30">
        <f t="shared" si="0"/>
        <v>210</v>
      </c>
      <c r="J22" s="20">
        <v>210</v>
      </c>
      <c r="K22" s="31">
        <v>210</v>
      </c>
    </row>
    <row r="23" spans="1:11" ht="15.75" customHeight="1">
      <c r="A23" s="32" t="s">
        <v>52</v>
      </c>
      <c r="B23" s="33" t="s">
        <v>53</v>
      </c>
      <c r="C23" s="32"/>
      <c r="D23" s="33"/>
      <c r="E23" s="33"/>
      <c r="F23" s="33"/>
      <c r="G23" s="33"/>
      <c r="H23" s="33"/>
      <c r="I23" s="35">
        <f t="shared" si="0"/>
        <v>0</v>
      </c>
      <c r="J23" s="26"/>
      <c r="K23" s="27"/>
    </row>
    <row r="24" spans="1:11" ht="15.75" customHeight="1" thickBot="1">
      <c r="A24" s="28"/>
      <c r="B24" s="20" t="s">
        <v>54</v>
      </c>
      <c r="C24" s="28"/>
      <c r="D24" s="20"/>
      <c r="E24" s="20"/>
      <c r="F24" s="20"/>
      <c r="G24" s="20"/>
      <c r="H24" s="20"/>
      <c r="I24" s="30">
        <f t="shared" si="0"/>
        <v>0</v>
      </c>
      <c r="J24" s="20"/>
      <c r="K24" s="31"/>
    </row>
    <row r="25" spans="1:11" ht="15.75" customHeight="1">
      <c r="A25" s="32" t="s">
        <v>55</v>
      </c>
      <c r="B25" s="33" t="s">
        <v>56</v>
      </c>
      <c r="C25" s="32"/>
      <c r="D25" s="33"/>
      <c r="E25" s="33"/>
      <c r="F25" s="33"/>
      <c r="G25" s="33"/>
      <c r="H25" s="33"/>
      <c r="I25" s="35">
        <f t="shared" si="0"/>
        <v>0</v>
      </c>
      <c r="J25" s="26"/>
      <c r="K25" s="27"/>
    </row>
    <row r="26" spans="1:11" ht="15.75" customHeight="1" thickBot="1">
      <c r="A26" s="28"/>
      <c r="B26" s="20" t="s">
        <v>57</v>
      </c>
      <c r="C26" s="28"/>
      <c r="D26" s="20"/>
      <c r="E26" s="20"/>
      <c r="F26" s="20"/>
      <c r="G26" s="20"/>
      <c r="H26" s="20"/>
      <c r="I26" s="30">
        <f t="shared" si="0"/>
        <v>0</v>
      </c>
      <c r="J26" s="20"/>
      <c r="K26" s="31"/>
    </row>
    <row r="27" spans="1:11" ht="15.75" customHeight="1">
      <c r="A27" s="32" t="s">
        <v>58</v>
      </c>
      <c r="B27" s="33" t="s">
        <v>59</v>
      </c>
      <c r="C27" s="32"/>
      <c r="D27" s="33"/>
      <c r="E27" s="33"/>
      <c r="F27" s="33"/>
      <c r="G27" s="33"/>
      <c r="H27" s="33"/>
      <c r="I27" s="35">
        <f t="shared" si="0"/>
        <v>0</v>
      </c>
      <c r="J27" s="26"/>
      <c r="K27" s="27"/>
    </row>
    <row r="28" spans="1:11" ht="15.75" customHeight="1" thickBot="1">
      <c r="A28" s="28"/>
      <c r="B28" s="20" t="s">
        <v>60</v>
      </c>
      <c r="C28" s="28"/>
      <c r="D28" s="20"/>
      <c r="E28" s="20"/>
      <c r="F28" s="20"/>
      <c r="G28" s="20"/>
      <c r="H28" s="20"/>
      <c r="I28" s="30">
        <f t="shared" si="0"/>
        <v>0</v>
      </c>
      <c r="J28" s="20"/>
      <c r="K28" s="31"/>
    </row>
    <row r="29" spans="1:11" ht="15.75" customHeight="1">
      <c r="A29" s="32" t="s">
        <v>61</v>
      </c>
      <c r="B29" s="33" t="s">
        <v>62</v>
      </c>
      <c r="C29" s="32"/>
      <c r="D29" s="33"/>
      <c r="E29" s="33"/>
      <c r="F29" s="33"/>
      <c r="G29" s="33"/>
      <c r="H29" s="33"/>
      <c r="I29" s="35">
        <f t="shared" si="0"/>
        <v>0</v>
      </c>
      <c r="J29" s="26"/>
      <c r="K29" s="27"/>
    </row>
    <row r="30" spans="1:11" ht="15.75" customHeight="1" thickBot="1">
      <c r="A30" s="28"/>
      <c r="B30" s="20" t="s">
        <v>63</v>
      </c>
      <c r="C30" s="28"/>
      <c r="D30" s="20"/>
      <c r="E30" s="20"/>
      <c r="F30" s="20"/>
      <c r="G30" s="20"/>
      <c r="H30" s="20"/>
      <c r="I30" s="30">
        <f t="shared" si="0"/>
        <v>0</v>
      </c>
      <c r="J30" s="20"/>
      <c r="K30" s="31"/>
    </row>
    <row r="31" spans="1:11" ht="15.75" customHeight="1" thickBot="1">
      <c r="A31" s="38" t="s">
        <v>22</v>
      </c>
      <c r="B31" s="39"/>
      <c r="C31" s="28">
        <f aca="true" t="shared" si="1" ref="C31:H31">SUM(C5:C30)</f>
        <v>0</v>
      </c>
      <c r="D31" s="20">
        <f t="shared" si="1"/>
        <v>0</v>
      </c>
      <c r="E31" s="20">
        <f t="shared" si="1"/>
        <v>0</v>
      </c>
      <c r="F31" s="20">
        <f t="shared" si="1"/>
        <v>45.5</v>
      </c>
      <c r="G31" s="20">
        <f t="shared" si="1"/>
        <v>360</v>
      </c>
      <c r="H31" s="20">
        <f t="shared" si="1"/>
        <v>24</v>
      </c>
      <c r="I31" s="30">
        <f t="shared" si="0"/>
        <v>429.5</v>
      </c>
      <c r="J31" s="20">
        <f>SUM(J5:J30)</f>
        <v>411.5</v>
      </c>
      <c r="K31" s="31">
        <f>SUM(K5:K30)</f>
        <v>478.1</v>
      </c>
    </row>
    <row r="64" spans="1:9" ht="15.75" customHeight="1">
      <c r="A64" s="1" t="s">
        <v>9</v>
      </c>
      <c r="B64" s="2"/>
      <c r="C64" s="3"/>
      <c r="E64" s="5"/>
      <c r="F64" s="6" t="s">
        <v>10</v>
      </c>
      <c r="G64" s="5"/>
      <c r="I64" s="2"/>
    </row>
    <row r="65" spans="1:9" ht="27" customHeight="1" thickBot="1">
      <c r="A65" s="1" t="s">
        <v>11</v>
      </c>
      <c r="C65" s="3"/>
      <c r="D65" s="8" t="s">
        <v>12</v>
      </c>
      <c r="E65" s="40" t="s">
        <v>64</v>
      </c>
      <c r="H65" s="5"/>
      <c r="I65" s="2"/>
    </row>
    <row r="66" spans="1:11" ht="15.75" customHeight="1">
      <c r="A66" s="10" t="s">
        <v>14</v>
      </c>
      <c r="B66" s="11" t="s">
        <v>15</v>
      </c>
      <c r="C66" s="12" t="s">
        <v>16</v>
      </c>
      <c r="D66" s="13" t="s">
        <v>17</v>
      </c>
      <c r="E66" s="13" t="s">
        <v>18</v>
      </c>
      <c r="F66" s="13" t="s">
        <v>19</v>
      </c>
      <c r="G66" s="13" t="s">
        <v>20</v>
      </c>
      <c r="H66" s="13" t="s">
        <v>21</v>
      </c>
      <c r="I66" s="11" t="s">
        <v>22</v>
      </c>
      <c r="J66" s="14" t="s">
        <v>23</v>
      </c>
      <c r="K66" s="15"/>
    </row>
    <row r="67" spans="1:11" ht="15.75" customHeight="1" thickBot="1">
      <c r="A67" s="16"/>
      <c r="B67" s="17"/>
      <c r="C67" s="18"/>
      <c r="D67" s="19"/>
      <c r="E67" s="19"/>
      <c r="F67" s="19"/>
      <c r="G67" s="19"/>
      <c r="H67" s="19"/>
      <c r="I67" s="17"/>
      <c r="J67" s="20" t="s">
        <v>24</v>
      </c>
      <c r="K67" s="21" t="s">
        <v>25</v>
      </c>
    </row>
    <row r="68" spans="1:11" ht="15.75" customHeight="1">
      <c r="A68" s="22" t="s">
        <v>26</v>
      </c>
      <c r="B68" s="23" t="s">
        <v>27</v>
      </c>
      <c r="C68" s="22"/>
      <c r="D68" s="24"/>
      <c r="E68" s="24">
        <v>1</v>
      </c>
      <c r="F68" s="24"/>
      <c r="G68" s="24"/>
      <c r="H68" s="24"/>
      <c r="I68" s="25">
        <f aca="true" t="shared" si="2" ref="I68:I94">SUM(C68:H68)</f>
        <v>1</v>
      </c>
      <c r="J68" s="26"/>
      <c r="K68" s="27"/>
    </row>
    <row r="69" spans="1:11" ht="15.75" customHeight="1" thickBot="1">
      <c r="A69" s="28"/>
      <c r="B69" s="20" t="s">
        <v>28</v>
      </c>
      <c r="C69" s="28"/>
      <c r="D69" s="20"/>
      <c r="E69" s="29"/>
      <c r="F69" s="20"/>
      <c r="G69" s="20"/>
      <c r="H69" s="20"/>
      <c r="I69" s="30">
        <f t="shared" si="2"/>
        <v>0</v>
      </c>
      <c r="J69" s="20"/>
      <c r="K69" s="31"/>
    </row>
    <row r="70" spans="1:11" ht="15.75" customHeight="1">
      <c r="A70" s="32" t="s">
        <v>29</v>
      </c>
      <c r="B70" s="33" t="s">
        <v>30</v>
      </c>
      <c r="C70" s="32"/>
      <c r="D70" s="33"/>
      <c r="E70" s="34"/>
      <c r="F70" s="33"/>
      <c r="G70" s="33"/>
      <c r="H70" s="33"/>
      <c r="I70" s="35">
        <f t="shared" si="2"/>
        <v>0</v>
      </c>
      <c r="J70" s="26"/>
      <c r="K70" s="27"/>
    </row>
    <row r="71" spans="1:11" ht="15.75" customHeight="1" thickBot="1">
      <c r="A71" s="28"/>
      <c r="B71" s="20" t="s">
        <v>31</v>
      </c>
      <c r="C71" s="28"/>
      <c r="D71" s="20"/>
      <c r="E71" s="20"/>
      <c r="F71" s="20"/>
      <c r="G71" s="20"/>
      <c r="H71" s="20"/>
      <c r="I71" s="30">
        <f t="shared" si="2"/>
        <v>0</v>
      </c>
      <c r="J71" s="20"/>
      <c r="K71" s="31"/>
    </row>
    <row r="72" spans="1:11" ht="15.75" customHeight="1">
      <c r="A72" s="32" t="s">
        <v>32</v>
      </c>
      <c r="B72" s="33" t="s">
        <v>33</v>
      </c>
      <c r="C72" s="32"/>
      <c r="D72" s="33"/>
      <c r="E72" s="33"/>
      <c r="F72" s="33"/>
      <c r="G72" s="33"/>
      <c r="H72" s="33"/>
      <c r="I72" s="35">
        <f t="shared" si="2"/>
        <v>0</v>
      </c>
      <c r="J72" s="26"/>
      <c r="K72" s="27"/>
    </row>
    <row r="73" spans="1:11" ht="15.75" customHeight="1">
      <c r="A73" s="32"/>
      <c r="B73" s="33" t="s">
        <v>34</v>
      </c>
      <c r="C73" s="36"/>
      <c r="D73" s="26"/>
      <c r="E73" s="26"/>
      <c r="F73" s="26"/>
      <c r="G73" s="26"/>
      <c r="H73" s="26"/>
      <c r="I73" s="37">
        <f t="shared" si="2"/>
        <v>0</v>
      </c>
      <c r="J73" s="26"/>
      <c r="K73" s="27"/>
    </row>
    <row r="74" spans="1:11" ht="15.75" customHeight="1" thickBot="1">
      <c r="A74" s="28"/>
      <c r="B74" s="20" t="s">
        <v>35</v>
      </c>
      <c r="C74" s="28"/>
      <c r="D74" s="20"/>
      <c r="E74" s="20"/>
      <c r="F74" s="20"/>
      <c r="G74" s="20"/>
      <c r="H74" s="20"/>
      <c r="I74" s="30">
        <f t="shared" si="2"/>
        <v>0</v>
      </c>
      <c r="J74" s="20"/>
      <c r="K74" s="31"/>
    </row>
    <row r="75" spans="1:11" ht="15.75" customHeight="1">
      <c r="A75" s="32" t="s">
        <v>36</v>
      </c>
      <c r="B75" s="33" t="s">
        <v>37</v>
      </c>
      <c r="C75" s="32"/>
      <c r="D75" s="33"/>
      <c r="E75" s="33"/>
      <c r="F75" s="33"/>
      <c r="G75" s="33"/>
      <c r="H75" s="33"/>
      <c r="I75" s="35">
        <f t="shared" si="2"/>
        <v>0</v>
      </c>
      <c r="J75" s="26"/>
      <c r="K75" s="27"/>
    </row>
    <row r="76" spans="1:11" ht="15.75" customHeight="1" thickBot="1">
      <c r="A76" s="28"/>
      <c r="B76" s="20" t="s">
        <v>38</v>
      </c>
      <c r="C76" s="28"/>
      <c r="D76" s="20"/>
      <c r="E76" s="20"/>
      <c r="F76" s="20"/>
      <c r="G76" s="20"/>
      <c r="H76" s="20"/>
      <c r="I76" s="30">
        <f t="shared" si="2"/>
        <v>0</v>
      </c>
      <c r="J76" s="20"/>
      <c r="K76" s="31"/>
    </row>
    <row r="77" spans="1:11" ht="15.75" customHeight="1">
      <c r="A77" s="32" t="s">
        <v>39</v>
      </c>
      <c r="B77" s="33" t="s">
        <v>40</v>
      </c>
      <c r="C77" s="32"/>
      <c r="D77" s="33"/>
      <c r="E77" s="33"/>
      <c r="F77" s="33"/>
      <c r="G77" s="33"/>
      <c r="H77" s="33"/>
      <c r="I77" s="35">
        <f t="shared" si="2"/>
        <v>0</v>
      </c>
      <c r="J77" s="26"/>
      <c r="K77" s="27"/>
    </row>
    <row r="78" spans="1:11" ht="15.75" customHeight="1" thickBot="1">
      <c r="A78" s="28"/>
      <c r="B78" s="20" t="s">
        <v>41</v>
      </c>
      <c r="C78" s="28"/>
      <c r="D78" s="20"/>
      <c r="E78" s="20"/>
      <c r="F78" s="20"/>
      <c r="G78" s="20"/>
      <c r="H78" s="20"/>
      <c r="I78" s="30">
        <f t="shared" si="2"/>
        <v>0</v>
      </c>
      <c r="J78" s="20"/>
      <c r="K78" s="31"/>
    </row>
    <row r="79" spans="1:11" ht="15.75" customHeight="1">
      <c r="A79" s="32" t="s">
        <v>42</v>
      </c>
      <c r="B79" s="33" t="s">
        <v>43</v>
      </c>
      <c r="C79" s="32"/>
      <c r="D79" s="33"/>
      <c r="E79" s="33"/>
      <c r="F79" s="33"/>
      <c r="G79" s="33"/>
      <c r="H79" s="33"/>
      <c r="I79" s="35">
        <f t="shared" si="2"/>
        <v>0</v>
      </c>
      <c r="J79" s="26"/>
      <c r="K79" s="27"/>
    </row>
    <row r="80" spans="1:11" ht="15.75" customHeight="1" thickBot="1">
      <c r="A80" s="28"/>
      <c r="B80" s="20" t="s">
        <v>44</v>
      </c>
      <c r="C80" s="28"/>
      <c r="D80" s="20"/>
      <c r="E80" s="20"/>
      <c r="F80" s="20"/>
      <c r="G80" s="20"/>
      <c r="H80" s="20"/>
      <c r="I80" s="30">
        <f t="shared" si="2"/>
        <v>0</v>
      </c>
      <c r="J80" s="20"/>
      <c r="K80" s="31"/>
    </row>
    <row r="81" spans="1:11" ht="15.75" customHeight="1">
      <c r="A81" s="32" t="s">
        <v>45</v>
      </c>
      <c r="B81" s="33" t="s">
        <v>46</v>
      </c>
      <c r="C81" s="32"/>
      <c r="D81" s="33"/>
      <c r="E81" s="33"/>
      <c r="F81" s="33"/>
      <c r="G81" s="33"/>
      <c r="H81" s="33"/>
      <c r="I81" s="35">
        <f t="shared" si="2"/>
        <v>0</v>
      </c>
      <c r="J81" s="26"/>
      <c r="K81" s="27"/>
    </row>
    <row r="82" spans="1:11" ht="15.75" customHeight="1" thickBot="1">
      <c r="A82" s="28"/>
      <c r="B82" s="20" t="s">
        <v>47</v>
      </c>
      <c r="C82" s="28"/>
      <c r="D82" s="20"/>
      <c r="E82" s="20"/>
      <c r="F82" s="20"/>
      <c r="G82" s="20"/>
      <c r="H82" s="20"/>
      <c r="I82" s="30">
        <f t="shared" si="2"/>
        <v>0</v>
      </c>
      <c r="J82" s="20"/>
      <c r="K82" s="31"/>
    </row>
    <row r="83" spans="1:11" ht="15.75" customHeight="1">
      <c r="A83" s="32" t="s">
        <v>48</v>
      </c>
      <c r="B83" s="33" t="s">
        <v>49</v>
      </c>
      <c r="C83" s="32"/>
      <c r="D83" s="33"/>
      <c r="E83" s="33"/>
      <c r="F83" s="33"/>
      <c r="G83" s="33"/>
      <c r="H83" s="33"/>
      <c r="I83" s="35">
        <f t="shared" si="2"/>
        <v>0</v>
      </c>
      <c r="J83" s="26"/>
      <c r="K83" s="27"/>
    </row>
    <row r="84" spans="1:11" ht="15.75" customHeight="1">
      <c r="A84" s="32"/>
      <c r="B84" s="33" t="s">
        <v>50</v>
      </c>
      <c r="C84" s="36"/>
      <c r="D84" s="26"/>
      <c r="E84" s="26"/>
      <c r="F84" s="26"/>
      <c r="G84" s="26"/>
      <c r="H84" s="26"/>
      <c r="I84" s="37">
        <f t="shared" si="2"/>
        <v>0</v>
      </c>
      <c r="J84" s="26"/>
      <c r="K84" s="27"/>
    </row>
    <row r="85" spans="1:11" ht="15.75" customHeight="1" thickBot="1">
      <c r="A85" s="28"/>
      <c r="B85" s="20" t="s">
        <v>51</v>
      </c>
      <c r="C85" s="28"/>
      <c r="D85" s="20"/>
      <c r="E85" s="20"/>
      <c r="F85" s="20"/>
      <c r="G85" s="20"/>
      <c r="H85" s="20"/>
      <c r="I85" s="30">
        <f t="shared" si="2"/>
        <v>0</v>
      </c>
      <c r="J85" s="20"/>
      <c r="K85" s="31"/>
    </row>
    <row r="86" spans="1:11" ht="15.75" customHeight="1">
      <c r="A86" s="32" t="s">
        <v>52</v>
      </c>
      <c r="B86" s="33" t="s">
        <v>53</v>
      </c>
      <c r="C86" s="32"/>
      <c r="D86" s="33"/>
      <c r="E86" s="33"/>
      <c r="F86" s="33"/>
      <c r="G86" s="33"/>
      <c r="H86" s="33"/>
      <c r="I86" s="35">
        <f t="shared" si="2"/>
        <v>0</v>
      </c>
      <c r="J86" s="26"/>
      <c r="K86" s="27"/>
    </row>
    <row r="87" spans="1:11" ht="15.75" customHeight="1" thickBot="1">
      <c r="A87" s="28"/>
      <c r="B87" s="20" t="s">
        <v>54</v>
      </c>
      <c r="C87" s="28"/>
      <c r="D87" s="20"/>
      <c r="E87" s="20"/>
      <c r="F87" s="20"/>
      <c r="G87" s="20"/>
      <c r="H87" s="20"/>
      <c r="I87" s="30">
        <f t="shared" si="2"/>
        <v>0</v>
      </c>
      <c r="J87" s="20"/>
      <c r="K87" s="31"/>
    </row>
    <row r="88" spans="1:11" ht="15.75" customHeight="1">
      <c r="A88" s="32" t="s">
        <v>55</v>
      </c>
      <c r="B88" s="33" t="s">
        <v>56</v>
      </c>
      <c r="C88" s="32"/>
      <c r="D88" s="33"/>
      <c r="E88" s="33"/>
      <c r="F88" s="33"/>
      <c r="G88" s="33"/>
      <c r="H88" s="33"/>
      <c r="I88" s="35">
        <f t="shared" si="2"/>
        <v>0</v>
      </c>
      <c r="J88" s="26"/>
      <c r="K88" s="27"/>
    </row>
    <row r="89" spans="1:11" ht="15.75" customHeight="1" thickBot="1">
      <c r="A89" s="28"/>
      <c r="B89" s="20" t="s">
        <v>57</v>
      </c>
      <c r="C89" s="28"/>
      <c r="D89" s="20"/>
      <c r="E89" s="20"/>
      <c r="F89" s="20"/>
      <c r="G89" s="20"/>
      <c r="H89" s="20"/>
      <c r="I89" s="30">
        <f t="shared" si="2"/>
        <v>0</v>
      </c>
      <c r="J89" s="20"/>
      <c r="K89" s="31"/>
    </row>
    <row r="90" spans="1:11" ht="15.75" customHeight="1">
      <c r="A90" s="32" t="s">
        <v>58</v>
      </c>
      <c r="B90" s="33" t="s">
        <v>59</v>
      </c>
      <c r="C90" s="32"/>
      <c r="D90" s="33"/>
      <c r="E90" s="33"/>
      <c r="F90" s="33"/>
      <c r="G90" s="33"/>
      <c r="H90" s="33"/>
      <c r="I90" s="35">
        <f t="shared" si="2"/>
        <v>0</v>
      </c>
      <c r="J90" s="26"/>
      <c r="K90" s="27"/>
    </row>
    <row r="91" spans="1:11" ht="15.75" customHeight="1" thickBot="1">
      <c r="A91" s="28"/>
      <c r="B91" s="20" t="s">
        <v>60</v>
      </c>
      <c r="C91" s="28"/>
      <c r="D91" s="20"/>
      <c r="E91" s="20"/>
      <c r="F91" s="20"/>
      <c r="G91" s="20"/>
      <c r="H91" s="20"/>
      <c r="I91" s="30">
        <f t="shared" si="2"/>
        <v>0</v>
      </c>
      <c r="J91" s="20"/>
      <c r="K91" s="31"/>
    </row>
    <row r="92" spans="1:11" ht="15.75" customHeight="1">
      <c r="A92" s="32" t="s">
        <v>61</v>
      </c>
      <c r="B92" s="33" t="s">
        <v>62</v>
      </c>
      <c r="C92" s="32"/>
      <c r="D92" s="33"/>
      <c r="E92" s="33"/>
      <c r="F92" s="33"/>
      <c r="G92" s="33"/>
      <c r="H92" s="33"/>
      <c r="I92" s="35">
        <f t="shared" si="2"/>
        <v>0</v>
      </c>
      <c r="J92" s="26"/>
      <c r="K92" s="27"/>
    </row>
    <row r="93" spans="1:11" ht="15.75" customHeight="1" thickBot="1">
      <c r="A93" s="28"/>
      <c r="B93" s="20" t="s">
        <v>63</v>
      </c>
      <c r="C93" s="28"/>
      <c r="D93" s="20"/>
      <c r="E93" s="20"/>
      <c r="F93" s="20"/>
      <c r="G93" s="20"/>
      <c r="H93" s="20"/>
      <c r="I93" s="30">
        <f t="shared" si="2"/>
        <v>0</v>
      </c>
      <c r="J93" s="20"/>
      <c r="K93" s="31"/>
    </row>
    <row r="94" spans="1:11" ht="15.75" customHeight="1" thickBot="1">
      <c r="A94" s="38" t="s">
        <v>22</v>
      </c>
      <c r="B94" s="39"/>
      <c r="C94" s="28">
        <f aca="true" t="shared" si="3" ref="C94:H94">SUM(C68:C93)</f>
        <v>0</v>
      </c>
      <c r="D94" s="20">
        <f t="shared" si="3"/>
        <v>0</v>
      </c>
      <c r="E94" s="20">
        <f t="shared" si="3"/>
        <v>1</v>
      </c>
      <c r="F94" s="20">
        <f t="shared" si="3"/>
        <v>0</v>
      </c>
      <c r="G94" s="20">
        <f t="shared" si="3"/>
        <v>0</v>
      </c>
      <c r="H94" s="20">
        <f t="shared" si="3"/>
        <v>0</v>
      </c>
      <c r="I94" s="30">
        <f t="shared" si="2"/>
        <v>1</v>
      </c>
      <c r="J94" s="20">
        <f>SUM(J68:J93)</f>
        <v>0</v>
      </c>
      <c r="K94" s="31">
        <f>SUM(K68:K93)</f>
        <v>0</v>
      </c>
    </row>
    <row r="98" spans="1:9" ht="15.75" customHeight="1">
      <c r="A98" s="1" t="s">
        <v>9</v>
      </c>
      <c r="B98" s="2"/>
      <c r="C98" s="3"/>
      <c r="E98" s="5"/>
      <c r="F98" s="6" t="s">
        <v>10</v>
      </c>
      <c r="G98" s="5"/>
      <c r="I98" s="2"/>
    </row>
    <row r="99" spans="1:9" ht="27" customHeight="1" thickBot="1">
      <c r="A99" s="1" t="s">
        <v>11</v>
      </c>
      <c r="C99" s="3"/>
      <c r="D99" s="8" t="s">
        <v>12</v>
      </c>
      <c r="E99" s="40" t="s">
        <v>65</v>
      </c>
      <c r="H99" s="5"/>
      <c r="I99" s="2"/>
    </row>
    <row r="100" spans="1:11" ht="15.75" customHeight="1">
      <c r="A100" s="10" t="s">
        <v>14</v>
      </c>
      <c r="B100" s="11" t="s">
        <v>15</v>
      </c>
      <c r="C100" s="12" t="s">
        <v>16</v>
      </c>
      <c r="D100" s="13" t="s">
        <v>17</v>
      </c>
      <c r="E100" s="13" t="s">
        <v>18</v>
      </c>
      <c r="F100" s="13" t="s">
        <v>19</v>
      </c>
      <c r="G100" s="13" t="s">
        <v>20</v>
      </c>
      <c r="H100" s="13" t="s">
        <v>21</v>
      </c>
      <c r="I100" s="11" t="s">
        <v>22</v>
      </c>
      <c r="J100" s="14" t="s">
        <v>23</v>
      </c>
      <c r="K100" s="15"/>
    </row>
    <row r="101" spans="1:11" ht="15.75" customHeight="1" thickBot="1">
      <c r="A101" s="16"/>
      <c r="B101" s="17"/>
      <c r="C101" s="18"/>
      <c r="D101" s="19"/>
      <c r="E101" s="19"/>
      <c r="F101" s="19"/>
      <c r="G101" s="19"/>
      <c r="H101" s="19"/>
      <c r="I101" s="17"/>
      <c r="J101" s="20" t="s">
        <v>24</v>
      </c>
      <c r="K101" s="21" t="s">
        <v>25</v>
      </c>
    </row>
    <row r="102" spans="1:11" ht="15.75" customHeight="1">
      <c r="A102" s="22" t="s">
        <v>26</v>
      </c>
      <c r="B102" s="23" t="s">
        <v>27</v>
      </c>
      <c r="C102" s="22"/>
      <c r="D102" s="24"/>
      <c r="E102" s="24">
        <v>1</v>
      </c>
      <c r="F102" s="24"/>
      <c r="G102" s="24"/>
      <c r="H102" s="24"/>
      <c r="I102" s="25">
        <f aca="true" t="shared" si="4" ref="I102:I128">SUM(C102:H102)</f>
        <v>1</v>
      </c>
      <c r="J102" s="26"/>
      <c r="K102" s="27"/>
    </row>
    <row r="103" spans="1:11" ht="15.75" customHeight="1" thickBot="1">
      <c r="A103" s="28"/>
      <c r="B103" s="20" t="s">
        <v>28</v>
      </c>
      <c r="C103" s="28"/>
      <c r="D103" s="20"/>
      <c r="E103" s="29"/>
      <c r="F103" s="20"/>
      <c r="G103" s="20"/>
      <c r="H103" s="20"/>
      <c r="I103" s="30">
        <f t="shared" si="4"/>
        <v>0</v>
      </c>
      <c r="J103" s="20"/>
      <c r="K103" s="31"/>
    </row>
    <row r="104" spans="1:11" ht="15.75" customHeight="1">
      <c r="A104" s="32" t="s">
        <v>29</v>
      </c>
      <c r="B104" s="33" t="s">
        <v>30</v>
      </c>
      <c r="C104" s="32"/>
      <c r="D104" s="33"/>
      <c r="E104" s="34"/>
      <c r="F104" s="33"/>
      <c r="G104" s="33"/>
      <c r="H104" s="33"/>
      <c r="I104" s="35">
        <f t="shared" si="4"/>
        <v>0</v>
      </c>
      <c r="J104" s="26"/>
      <c r="K104" s="27"/>
    </row>
    <row r="105" spans="1:11" ht="15.75" customHeight="1" thickBot="1">
      <c r="A105" s="28"/>
      <c r="B105" s="20" t="s">
        <v>31</v>
      </c>
      <c r="C105" s="28"/>
      <c r="D105" s="20"/>
      <c r="E105" s="20"/>
      <c r="F105" s="20"/>
      <c r="G105" s="20"/>
      <c r="H105" s="20"/>
      <c r="I105" s="30">
        <f t="shared" si="4"/>
        <v>0</v>
      </c>
      <c r="J105" s="20"/>
      <c r="K105" s="31"/>
    </row>
    <row r="106" spans="1:11" ht="15.75" customHeight="1">
      <c r="A106" s="32" t="s">
        <v>32</v>
      </c>
      <c r="B106" s="33" t="s">
        <v>33</v>
      </c>
      <c r="C106" s="32"/>
      <c r="D106" s="33"/>
      <c r="E106" s="33"/>
      <c r="F106" s="33"/>
      <c r="G106" s="33"/>
      <c r="H106" s="33"/>
      <c r="I106" s="35">
        <f t="shared" si="4"/>
        <v>0</v>
      </c>
      <c r="J106" s="26"/>
      <c r="K106" s="27"/>
    </row>
    <row r="107" spans="1:11" ht="15.75" customHeight="1">
      <c r="A107" s="32"/>
      <c r="B107" s="33" t="s">
        <v>34</v>
      </c>
      <c r="C107" s="36"/>
      <c r="D107" s="26"/>
      <c r="E107" s="26"/>
      <c r="F107" s="26"/>
      <c r="G107" s="26"/>
      <c r="H107" s="26"/>
      <c r="I107" s="37">
        <f t="shared" si="4"/>
        <v>0</v>
      </c>
      <c r="J107" s="26"/>
      <c r="K107" s="27"/>
    </row>
    <row r="108" spans="1:11" ht="15.75" customHeight="1" thickBot="1">
      <c r="A108" s="28"/>
      <c r="B108" s="20" t="s">
        <v>35</v>
      </c>
      <c r="C108" s="28"/>
      <c r="D108" s="20"/>
      <c r="E108" s="20"/>
      <c r="F108" s="20"/>
      <c r="G108" s="20"/>
      <c r="H108" s="20"/>
      <c r="I108" s="30">
        <f t="shared" si="4"/>
        <v>0</v>
      </c>
      <c r="J108" s="20"/>
      <c r="K108" s="31"/>
    </row>
    <row r="109" spans="1:11" ht="15.75" customHeight="1">
      <c r="A109" s="32" t="s">
        <v>36</v>
      </c>
      <c r="B109" s="33" t="s">
        <v>37</v>
      </c>
      <c r="C109" s="32"/>
      <c r="D109" s="33"/>
      <c r="E109" s="33"/>
      <c r="F109" s="33"/>
      <c r="G109" s="33"/>
      <c r="H109" s="33"/>
      <c r="I109" s="35">
        <f t="shared" si="4"/>
        <v>0</v>
      </c>
      <c r="J109" s="26"/>
      <c r="K109" s="27"/>
    </row>
    <row r="110" spans="1:11" ht="15.75" customHeight="1" thickBot="1">
      <c r="A110" s="28"/>
      <c r="B110" s="20" t="s">
        <v>38</v>
      </c>
      <c r="C110" s="28"/>
      <c r="D110" s="20"/>
      <c r="E110" s="20"/>
      <c r="F110" s="20"/>
      <c r="G110" s="20"/>
      <c r="H110" s="20"/>
      <c r="I110" s="30">
        <f t="shared" si="4"/>
        <v>0</v>
      </c>
      <c r="J110" s="20"/>
      <c r="K110" s="31"/>
    </row>
    <row r="111" spans="1:11" ht="15.75" customHeight="1">
      <c r="A111" s="32" t="s">
        <v>39</v>
      </c>
      <c r="B111" s="33" t="s">
        <v>40</v>
      </c>
      <c r="C111" s="32"/>
      <c r="D111" s="33"/>
      <c r="E111" s="33"/>
      <c r="F111" s="33"/>
      <c r="G111" s="33"/>
      <c r="H111" s="33"/>
      <c r="I111" s="35">
        <f t="shared" si="4"/>
        <v>0</v>
      </c>
      <c r="J111" s="26"/>
      <c r="K111" s="27"/>
    </row>
    <row r="112" spans="1:11" ht="15.75" customHeight="1" thickBot="1">
      <c r="A112" s="28"/>
      <c r="B112" s="20" t="s">
        <v>41</v>
      </c>
      <c r="C112" s="28"/>
      <c r="D112" s="20"/>
      <c r="E112" s="20"/>
      <c r="F112" s="20"/>
      <c r="G112" s="20"/>
      <c r="H112" s="20"/>
      <c r="I112" s="30">
        <f t="shared" si="4"/>
        <v>0</v>
      </c>
      <c r="J112" s="20"/>
      <c r="K112" s="31"/>
    </row>
    <row r="113" spans="1:11" ht="15.75" customHeight="1">
      <c r="A113" s="32" t="s">
        <v>42</v>
      </c>
      <c r="B113" s="33" t="s">
        <v>43</v>
      </c>
      <c r="C113" s="32"/>
      <c r="D113" s="33"/>
      <c r="E113" s="33"/>
      <c r="F113" s="33"/>
      <c r="G113" s="33"/>
      <c r="H113" s="33"/>
      <c r="I113" s="35">
        <f t="shared" si="4"/>
        <v>0</v>
      </c>
      <c r="J113" s="26"/>
      <c r="K113" s="27"/>
    </row>
    <row r="114" spans="1:11" ht="15.75" customHeight="1" thickBot="1">
      <c r="A114" s="28"/>
      <c r="B114" s="20" t="s">
        <v>44</v>
      </c>
      <c r="C114" s="28"/>
      <c r="D114" s="20"/>
      <c r="E114" s="20"/>
      <c r="F114" s="20"/>
      <c r="G114" s="20"/>
      <c r="H114" s="20"/>
      <c r="I114" s="30">
        <f t="shared" si="4"/>
        <v>0</v>
      </c>
      <c r="J114" s="20"/>
      <c r="K114" s="31"/>
    </row>
    <row r="115" spans="1:11" ht="15.75" customHeight="1">
      <c r="A115" s="32" t="s">
        <v>45</v>
      </c>
      <c r="B115" s="33" t="s">
        <v>46</v>
      </c>
      <c r="C115" s="32"/>
      <c r="D115" s="33"/>
      <c r="E115" s="33"/>
      <c r="F115" s="33"/>
      <c r="G115" s="33"/>
      <c r="H115" s="33"/>
      <c r="I115" s="35">
        <f t="shared" si="4"/>
        <v>0</v>
      </c>
      <c r="J115" s="26"/>
      <c r="K115" s="27"/>
    </row>
    <row r="116" spans="1:11" ht="15.75" customHeight="1" thickBot="1">
      <c r="A116" s="28"/>
      <c r="B116" s="20" t="s">
        <v>47</v>
      </c>
      <c r="C116" s="28"/>
      <c r="D116" s="20"/>
      <c r="E116" s="20"/>
      <c r="F116" s="20"/>
      <c r="G116" s="20"/>
      <c r="H116" s="20"/>
      <c r="I116" s="30">
        <f t="shared" si="4"/>
        <v>0</v>
      </c>
      <c r="J116" s="20"/>
      <c r="K116" s="31"/>
    </row>
    <row r="117" spans="1:11" ht="15.75" customHeight="1">
      <c r="A117" s="32" t="s">
        <v>48</v>
      </c>
      <c r="B117" s="33" t="s">
        <v>49</v>
      </c>
      <c r="C117" s="32"/>
      <c r="D117" s="33"/>
      <c r="E117" s="33"/>
      <c r="F117" s="33"/>
      <c r="G117" s="33"/>
      <c r="H117" s="33"/>
      <c r="I117" s="35">
        <f t="shared" si="4"/>
        <v>0</v>
      </c>
      <c r="J117" s="26"/>
      <c r="K117" s="27"/>
    </row>
    <row r="118" spans="1:11" ht="15.75" customHeight="1">
      <c r="A118" s="32"/>
      <c r="B118" s="33" t="s">
        <v>50</v>
      </c>
      <c r="C118" s="36"/>
      <c r="D118" s="26"/>
      <c r="E118" s="26"/>
      <c r="F118" s="26"/>
      <c r="G118" s="26"/>
      <c r="H118" s="26"/>
      <c r="I118" s="37">
        <f t="shared" si="4"/>
        <v>0</v>
      </c>
      <c r="J118" s="26"/>
      <c r="K118" s="27"/>
    </row>
    <row r="119" spans="1:11" ht="15.75" customHeight="1" thickBot="1">
      <c r="A119" s="28"/>
      <c r="B119" s="20" t="s">
        <v>51</v>
      </c>
      <c r="C119" s="28"/>
      <c r="D119" s="20"/>
      <c r="E119" s="20"/>
      <c r="F119" s="20"/>
      <c r="G119" s="20"/>
      <c r="H119" s="20"/>
      <c r="I119" s="30">
        <f t="shared" si="4"/>
        <v>0</v>
      </c>
      <c r="J119" s="20"/>
      <c r="K119" s="31"/>
    </row>
    <row r="120" spans="1:11" ht="15.75" customHeight="1">
      <c r="A120" s="32" t="s">
        <v>52</v>
      </c>
      <c r="B120" s="33" t="s">
        <v>53</v>
      </c>
      <c r="C120" s="32"/>
      <c r="D120" s="33"/>
      <c r="E120" s="33"/>
      <c r="F120" s="33"/>
      <c r="G120" s="33"/>
      <c r="H120" s="33"/>
      <c r="I120" s="35">
        <f t="shared" si="4"/>
        <v>0</v>
      </c>
      <c r="J120" s="26"/>
      <c r="K120" s="27"/>
    </row>
    <row r="121" spans="1:11" ht="15.75" customHeight="1" thickBot="1">
      <c r="A121" s="28"/>
      <c r="B121" s="20" t="s">
        <v>54</v>
      </c>
      <c r="C121" s="28"/>
      <c r="D121" s="20"/>
      <c r="E121" s="20"/>
      <c r="F121" s="20"/>
      <c r="G121" s="20"/>
      <c r="H121" s="20"/>
      <c r="I121" s="30">
        <f t="shared" si="4"/>
        <v>0</v>
      </c>
      <c r="J121" s="20"/>
      <c r="K121" s="31"/>
    </row>
    <row r="122" spans="1:11" ht="15.75" customHeight="1">
      <c r="A122" s="32" t="s">
        <v>55</v>
      </c>
      <c r="B122" s="33" t="s">
        <v>56</v>
      </c>
      <c r="C122" s="32"/>
      <c r="D122" s="33"/>
      <c r="E122" s="33"/>
      <c r="F122" s="33"/>
      <c r="G122" s="33"/>
      <c r="H122" s="33"/>
      <c r="I122" s="35">
        <f t="shared" si="4"/>
        <v>0</v>
      </c>
      <c r="J122" s="26"/>
      <c r="K122" s="27"/>
    </row>
    <row r="123" spans="1:11" ht="15.75" customHeight="1" thickBot="1">
      <c r="A123" s="28"/>
      <c r="B123" s="20" t="s">
        <v>57</v>
      </c>
      <c r="C123" s="28"/>
      <c r="D123" s="20"/>
      <c r="E123" s="20"/>
      <c r="F123" s="20"/>
      <c r="G123" s="20"/>
      <c r="H123" s="20"/>
      <c r="I123" s="30">
        <f t="shared" si="4"/>
        <v>0</v>
      </c>
      <c r="J123" s="20"/>
      <c r="K123" s="31"/>
    </row>
    <row r="124" spans="1:11" ht="15.75" customHeight="1">
      <c r="A124" s="32" t="s">
        <v>58</v>
      </c>
      <c r="B124" s="33" t="s">
        <v>59</v>
      </c>
      <c r="C124" s="32"/>
      <c r="D124" s="33"/>
      <c r="E124" s="33"/>
      <c r="F124" s="33"/>
      <c r="G124" s="33"/>
      <c r="H124" s="33"/>
      <c r="I124" s="35">
        <f t="shared" si="4"/>
        <v>0</v>
      </c>
      <c r="J124" s="26"/>
      <c r="K124" s="27"/>
    </row>
    <row r="125" spans="1:11" ht="15.75" customHeight="1" thickBot="1">
      <c r="A125" s="28"/>
      <c r="B125" s="20" t="s">
        <v>60</v>
      </c>
      <c r="C125" s="28"/>
      <c r="D125" s="20"/>
      <c r="E125" s="20"/>
      <c r="F125" s="20"/>
      <c r="G125" s="20"/>
      <c r="H125" s="20"/>
      <c r="I125" s="30">
        <f t="shared" si="4"/>
        <v>0</v>
      </c>
      <c r="J125" s="20"/>
      <c r="K125" s="31"/>
    </row>
    <row r="126" spans="1:11" ht="15.75" customHeight="1">
      <c r="A126" s="32" t="s">
        <v>61</v>
      </c>
      <c r="B126" s="33" t="s">
        <v>62</v>
      </c>
      <c r="C126" s="32"/>
      <c r="D126" s="33"/>
      <c r="E126" s="33"/>
      <c r="F126" s="33"/>
      <c r="G126" s="33"/>
      <c r="H126" s="33"/>
      <c r="I126" s="35">
        <f t="shared" si="4"/>
        <v>0</v>
      </c>
      <c r="J126" s="26"/>
      <c r="K126" s="27"/>
    </row>
    <row r="127" spans="1:11" ht="15.75" customHeight="1" thickBot="1">
      <c r="A127" s="28"/>
      <c r="B127" s="20" t="s">
        <v>63</v>
      </c>
      <c r="C127" s="28"/>
      <c r="D127" s="20"/>
      <c r="E127" s="20"/>
      <c r="F127" s="20"/>
      <c r="G127" s="20"/>
      <c r="H127" s="20"/>
      <c r="I127" s="30">
        <f t="shared" si="4"/>
        <v>0</v>
      </c>
      <c r="J127" s="20"/>
      <c r="K127" s="31"/>
    </row>
    <row r="128" spans="1:11" ht="15.75" customHeight="1" thickBot="1">
      <c r="A128" s="38" t="s">
        <v>22</v>
      </c>
      <c r="B128" s="39"/>
      <c r="C128" s="28">
        <f aca="true" t="shared" si="5" ref="C128:H128">SUM(C102:C127)</f>
        <v>0</v>
      </c>
      <c r="D128" s="20">
        <f t="shared" si="5"/>
        <v>0</v>
      </c>
      <c r="E128" s="20">
        <f t="shared" si="5"/>
        <v>1</v>
      </c>
      <c r="F128" s="20">
        <f t="shared" si="5"/>
        <v>0</v>
      </c>
      <c r="G128" s="20">
        <f t="shared" si="5"/>
        <v>0</v>
      </c>
      <c r="H128" s="20">
        <f t="shared" si="5"/>
        <v>0</v>
      </c>
      <c r="I128" s="30">
        <f t="shared" si="4"/>
        <v>1</v>
      </c>
      <c r="J128" s="20">
        <f>SUM(J102:J127)</f>
        <v>0</v>
      </c>
      <c r="K128" s="31">
        <f>SUM(K102:K127)</f>
        <v>0</v>
      </c>
    </row>
    <row r="129" spans="1:11" ht="15.75" customHeight="1">
      <c r="A129" s="2"/>
      <c r="B129" s="2"/>
      <c r="C129" s="5"/>
      <c r="D129" s="5"/>
      <c r="E129" s="5"/>
      <c r="F129" s="5"/>
      <c r="G129" s="5"/>
      <c r="H129" s="5"/>
      <c r="I129" s="2"/>
      <c r="J129" s="5"/>
      <c r="K129" s="41"/>
    </row>
    <row r="130" spans="1:11" ht="15.75" customHeight="1">
      <c r="A130" s="2"/>
      <c r="B130" s="2"/>
      <c r="C130" s="5"/>
      <c r="D130" s="5"/>
      <c r="E130" s="5"/>
      <c r="F130" s="5"/>
      <c r="G130" s="5"/>
      <c r="H130" s="5"/>
      <c r="I130" s="2"/>
      <c r="J130" s="5"/>
      <c r="K130" s="41"/>
    </row>
    <row r="131" spans="1:11" ht="15.75" customHeight="1">
      <c r="A131" s="2"/>
      <c r="B131" s="2"/>
      <c r="C131" s="5"/>
      <c r="D131" s="5"/>
      <c r="E131" s="5"/>
      <c r="F131" s="5"/>
      <c r="G131" s="5"/>
      <c r="H131" s="5"/>
      <c r="I131" s="2"/>
      <c r="J131" s="5"/>
      <c r="K131" s="41"/>
    </row>
    <row r="132" spans="1:9" ht="15.75" customHeight="1">
      <c r="A132" s="1" t="s">
        <v>9</v>
      </c>
      <c r="B132" s="2"/>
      <c r="C132" s="3"/>
      <c r="E132" s="5"/>
      <c r="F132" s="6" t="s">
        <v>10</v>
      </c>
      <c r="G132" s="5"/>
      <c r="I132" s="2"/>
    </row>
    <row r="133" spans="1:9" ht="27" customHeight="1" thickBot="1">
      <c r="A133" s="1" t="s">
        <v>11</v>
      </c>
      <c r="C133" s="3"/>
      <c r="D133" s="8" t="s">
        <v>12</v>
      </c>
      <c r="E133" s="9" t="s">
        <v>66</v>
      </c>
      <c r="H133" s="5"/>
      <c r="I133" s="2"/>
    </row>
    <row r="134" spans="1:11" ht="15.75" customHeight="1">
      <c r="A134" s="10" t="s">
        <v>14</v>
      </c>
      <c r="B134" s="11" t="s">
        <v>15</v>
      </c>
      <c r="C134" s="12" t="s">
        <v>16</v>
      </c>
      <c r="D134" s="13" t="s">
        <v>17</v>
      </c>
      <c r="E134" s="13" t="s">
        <v>18</v>
      </c>
      <c r="F134" s="13" t="s">
        <v>19</v>
      </c>
      <c r="G134" s="13" t="s">
        <v>20</v>
      </c>
      <c r="H134" s="13" t="s">
        <v>21</v>
      </c>
      <c r="I134" s="11" t="s">
        <v>22</v>
      </c>
      <c r="J134" s="14" t="s">
        <v>23</v>
      </c>
      <c r="K134" s="15"/>
    </row>
    <row r="135" spans="1:11" ht="15.75" customHeight="1" thickBot="1">
      <c r="A135" s="16"/>
      <c r="B135" s="17"/>
      <c r="C135" s="18"/>
      <c r="D135" s="19"/>
      <c r="E135" s="19"/>
      <c r="F135" s="19"/>
      <c r="G135" s="19"/>
      <c r="H135" s="19"/>
      <c r="I135" s="17"/>
      <c r="J135" s="20" t="s">
        <v>24</v>
      </c>
      <c r="K135" s="21" t="s">
        <v>25</v>
      </c>
    </row>
    <row r="136" spans="1:11" ht="15.75" customHeight="1">
      <c r="A136" s="22" t="s">
        <v>26</v>
      </c>
      <c r="B136" s="23" t="s">
        <v>27</v>
      </c>
      <c r="C136" s="22"/>
      <c r="D136" s="24"/>
      <c r="E136" s="24"/>
      <c r="F136" s="24"/>
      <c r="G136" s="24"/>
      <c r="H136" s="24"/>
      <c r="I136" s="25">
        <f aca="true" t="shared" si="6" ref="I136:I162">SUM(C136:H136)</f>
        <v>0</v>
      </c>
      <c r="J136" s="26"/>
      <c r="K136" s="27"/>
    </row>
    <row r="137" spans="1:11" ht="15.75" customHeight="1" thickBot="1">
      <c r="A137" s="28"/>
      <c r="B137" s="20" t="s">
        <v>28</v>
      </c>
      <c r="C137" s="28"/>
      <c r="D137" s="20"/>
      <c r="E137" s="29"/>
      <c r="F137" s="20"/>
      <c r="G137" s="20"/>
      <c r="H137" s="20"/>
      <c r="I137" s="30">
        <f t="shared" si="6"/>
        <v>0</v>
      </c>
      <c r="J137" s="20"/>
      <c r="K137" s="31"/>
    </row>
    <row r="138" spans="1:11" ht="15.75" customHeight="1">
      <c r="A138" s="32" t="s">
        <v>29</v>
      </c>
      <c r="B138" s="33" t="s">
        <v>30</v>
      </c>
      <c r="C138" s="32"/>
      <c r="D138" s="33"/>
      <c r="E138" s="34"/>
      <c r="F138" s="33"/>
      <c r="G138" s="33"/>
      <c r="H138" s="33"/>
      <c r="I138" s="35">
        <f t="shared" si="6"/>
        <v>0</v>
      </c>
      <c r="J138" s="26"/>
      <c r="K138" s="27"/>
    </row>
    <row r="139" spans="1:11" ht="15.75" customHeight="1" thickBot="1">
      <c r="A139" s="28"/>
      <c r="B139" s="20" t="s">
        <v>31</v>
      </c>
      <c r="C139" s="28"/>
      <c r="D139" s="20"/>
      <c r="E139" s="20"/>
      <c r="F139" s="20"/>
      <c r="G139" s="20"/>
      <c r="H139" s="20"/>
      <c r="I139" s="30">
        <f t="shared" si="6"/>
        <v>0</v>
      </c>
      <c r="J139" s="20"/>
      <c r="K139" s="31"/>
    </row>
    <row r="140" spans="1:11" ht="15.75" customHeight="1">
      <c r="A140" s="32" t="s">
        <v>32</v>
      </c>
      <c r="B140" s="33" t="s">
        <v>33</v>
      </c>
      <c r="C140" s="32"/>
      <c r="D140" s="33"/>
      <c r="E140" s="33">
        <v>0.25</v>
      </c>
      <c r="F140" s="33"/>
      <c r="G140" s="33"/>
      <c r="H140" s="33"/>
      <c r="I140" s="35">
        <f t="shared" si="6"/>
        <v>0.25</v>
      </c>
      <c r="J140" s="26"/>
      <c r="K140" s="27"/>
    </row>
    <row r="141" spans="1:11" ht="15.75" customHeight="1">
      <c r="A141" s="32"/>
      <c r="B141" s="33" t="s">
        <v>34</v>
      </c>
      <c r="C141" s="36"/>
      <c r="D141" s="26"/>
      <c r="E141" s="26"/>
      <c r="F141" s="26"/>
      <c r="G141" s="26"/>
      <c r="H141" s="26"/>
      <c r="I141" s="37">
        <f t="shared" si="6"/>
        <v>0</v>
      </c>
      <c r="J141" s="26"/>
      <c r="K141" s="27"/>
    </row>
    <row r="142" spans="1:11" ht="15.75" customHeight="1" thickBot="1">
      <c r="A142" s="28"/>
      <c r="B142" s="20" t="s">
        <v>35</v>
      </c>
      <c r="C142" s="28"/>
      <c r="D142" s="20"/>
      <c r="E142" s="20"/>
      <c r="F142" s="20"/>
      <c r="G142" s="20"/>
      <c r="H142" s="20"/>
      <c r="I142" s="30">
        <f t="shared" si="6"/>
        <v>0</v>
      </c>
      <c r="J142" s="20"/>
      <c r="K142" s="31"/>
    </row>
    <row r="143" spans="1:11" ht="15.75" customHeight="1">
      <c r="A143" s="32" t="s">
        <v>36</v>
      </c>
      <c r="B143" s="33" t="s">
        <v>37</v>
      </c>
      <c r="C143" s="32"/>
      <c r="D143" s="33"/>
      <c r="E143" s="33"/>
      <c r="F143" s="33"/>
      <c r="G143" s="33">
        <v>5</v>
      </c>
      <c r="H143" s="33"/>
      <c r="I143" s="35">
        <f t="shared" si="6"/>
        <v>5</v>
      </c>
      <c r="J143" s="26"/>
      <c r="K143" s="27"/>
    </row>
    <row r="144" spans="1:11" ht="15.75" customHeight="1" thickBot="1">
      <c r="A144" s="28"/>
      <c r="B144" s="20" t="s">
        <v>38</v>
      </c>
      <c r="C144" s="28"/>
      <c r="D144" s="20"/>
      <c r="E144" s="20"/>
      <c r="F144" s="20"/>
      <c r="G144" s="20">
        <v>15</v>
      </c>
      <c r="H144" s="20"/>
      <c r="I144" s="30">
        <f t="shared" si="6"/>
        <v>15</v>
      </c>
      <c r="J144" s="20"/>
      <c r="K144" s="31"/>
    </row>
    <row r="145" spans="1:11" ht="15.75" customHeight="1">
      <c r="A145" s="32" t="s">
        <v>39</v>
      </c>
      <c r="B145" s="33" t="s">
        <v>40</v>
      </c>
      <c r="C145" s="32"/>
      <c r="D145" s="33"/>
      <c r="E145" s="33"/>
      <c r="F145" s="33"/>
      <c r="G145" s="33"/>
      <c r="H145" s="33"/>
      <c r="I145" s="35">
        <f t="shared" si="6"/>
        <v>0</v>
      </c>
      <c r="J145" s="26"/>
      <c r="K145" s="27"/>
    </row>
    <row r="146" spans="1:11" ht="15.75" customHeight="1" thickBot="1">
      <c r="A146" s="28"/>
      <c r="B146" s="20" t="s">
        <v>41</v>
      </c>
      <c r="C146" s="28"/>
      <c r="D146" s="20"/>
      <c r="E146" s="20"/>
      <c r="F146" s="20"/>
      <c r="G146" s="20">
        <v>19.5</v>
      </c>
      <c r="H146" s="407" t="s">
        <v>67</v>
      </c>
      <c r="I146" s="30">
        <f t="shared" si="6"/>
        <v>19.5</v>
      </c>
      <c r="J146" s="20"/>
      <c r="K146" s="31"/>
    </row>
    <row r="147" spans="1:11" ht="15.75" customHeight="1">
      <c r="A147" s="32" t="s">
        <v>42</v>
      </c>
      <c r="B147" s="33" t="s">
        <v>43</v>
      </c>
      <c r="C147" s="32"/>
      <c r="D147" s="33"/>
      <c r="E147" s="33"/>
      <c r="F147" s="33"/>
      <c r="G147" s="33">
        <v>19.5</v>
      </c>
      <c r="H147" s="408" t="s">
        <v>67</v>
      </c>
      <c r="I147" s="35">
        <f t="shared" si="6"/>
        <v>19.5</v>
      </c>
      <c r="J147" s="26"/>
      <c r="K147" s="27"/>
    </row>
    <row r="148" spans="1:11" ht="15.75" customHeight="1" thickBot="1">
      <c r="A148" s="28"/>
      <c r="B148" s="20" t="s">
        <v>44</v>
      </c>
      <c r="C148" s="28"/>
      <c r="D148" s="20"/>
      <c r="E148" s="20"/>
      <c r="F148" s="20"/>
      <c r="G148" s="20">
        <v>22.5</v>
      </c>
      <c r="H148" s="20"/>
      <c r="I148" s="30">
        <f t="shared" si="6"/>
        <v>22.5</v>
      </c>
      <c r="J148" s="20"/>
      <c r="K148" s="31"/>
    </row>
    <row r="149" spans="1:11" ht="15.75" customHeight="1">
      <c r="A149" s="32" t="s">
        <v>45</v>
      </c>
      <c r="B149" s="33" t="s">
        <v>46</v>
      </c>
      <c r="C149" s="32"/>
      <c r="D149" s="33"/>
      <c r="E149" s="33"/>
      <c r="F149" s="33"/>
      <c r="G149" s="33"/>
      <c r="H149" s="33"/>
      <c r="I149" s="35">
        <f t="shared" si="6"/>
        <v>0</v>
      </c>
      <c r="J149" s="26"/>
      <c r="K149" s="27"/>
    </row>
    <row r="150" spans="1:11" ht="15.75" customHeight="1" thickBot="1">
      <c r="A150" s="28"/>
      <c r="B150" s="20" t="s">
        <v>47</v>
      </c>
      <c r="C150" s="28"/>
      <c r="D150" s="20"/>
      <c r="E150" s="20"/>
      <c r="F150" s="20"/>
      <c r="G150" s="20"/>
      <c r="H150" s="20"/>
      <c r="I150" s="30">
        <f t="shared" si="6"/>
        <v>0</v>
      </c>
      <c r="J150" s="20"/>
      <c r="K150" s="31"/>
    </row>
    <row r="151" spans="1:11" ht="15.75" customHeight="1">
      <c r="A151" s="32" t="s">
        <v>48</v>
      </c>
      <c r="B151" s="33" t="s">
        <v>49</v>
      </c>
      <c r="C151" s="32"/>
      <c r="D151" s="33"/>
      <c r="E151" s="33"/>
      <c r="F151" s="33"/>
      <c r="G151" s="33"/>
      <c r="H151" s="33"/>
      <c r="I151" s="35">
        <f t="shared" si="6"/>
        <v>0</v>
      </c>
      <c r="J151" s="26"/>
      <c r="K151" s="27"/>
    </row>
    <row r="152" spans="1:11" ht="15.75" customHeight="1">
      <c r="A152" s="32"/>
      <c r="B152" s="33" t="s">
        <v>50</v>
      </c>
      <c r="C152" s="36"/>
      <c r="D152" s="26"/>
      <c r="E152" s="26"/>
      <c r="F152" s="26"/>
      <c r="G152" s="26"/>
      <c r="H152" s="26"/>
      <c r="I152" s="37">
        <f t="shared" si="6"/>
        <v>0</v>
      </c>
      <c r="J152" s="26"/>
      <c r="K152" s="27"/>
    </row>
    <row r="153" spans="1:11" ht="15.75" customHeight="1" thickBot="1">
      <c r="A153" s="28"/>
      <c r="B153" s="20" t="s">
        <v>51</v>
      </c>
      <c r="C153" s="28"/>
      <c r="D153" s="20"/>
      <c r="E153" s="20"/>
      <c r="F153" s="20"/>
      <c r="G153" s="20"/>
      <c r="H153" s="20"/>
      <c r="I153" s="30">
        <f t="shared" si="6"/>
        <v>0</v>
      </c>
      <c r="J153" s="20"/>
      <c r="K153" s="31"/>
    </row>
    <row r="154" spans="1:11" ht="15.75" customHeight="1">
      <c r="A154" s="32" t="s">
        <v>52</v>
      </c>
      <c r="B154" s="33" t="s">
        <v>53</v>
      </c>
      <c r="C154" s="32"/>
      <c r="D154" s="33"/>
      <c r="E154" s="33"/>
      <c r="F154" s="33"/>
      <c r="G154" s="33"/>
      <c r="H154" s="33"/>
      <c r="I154" s="35">
        <f t="shared" si="6"/>
        <v>0</v>
      </c>
      <c r="J154" s="26"/>
      <c r="K154" s="27"/>
    </row>
    <row r="155" spans="1:11" ht="15.75" customHeight="1" thickBot="1">
      <c r="A155" s="28"/>
      <c r="B155" s="20" t="s">
        <v>54</v>
      </c>
      <c r="C155" s="28"/>
      <c r="D155" s="20"/>
      <c r="E155" s="20"/>
      <c r="F155" s="20"/>
      <c r="G155" s="20"/>
      <c r="H155" s="20"/>
      <c r="I155" s="30">
        <f t="shared" si="6"/>
        <v>0</v>
      </c>
      <c r="J155" s="20"/>
      <c r="K155" s="31"/>
    </row>
    <row r="156" spans="1:11" ht="15.75" customHeight="1">
      <c r="A156" s="32" t="s">
        <v>55</v>
      </c>
      <c r="B156" s="33" t="s">
        <v>56</v>
      </c>
      <c r="C156" s="32"/>
      <c r="D156" s="33"/>
      <c r="E156" s="33"/>
      <c r="F156" s="33"/>
      <c r="G156" s="33"/>
      <c r="H156" s="33"/>
      <c r="I156" s="35">
        <f t="shared" si="6"/>
        <v>0</v>
      </c>
      <c r="J156" s="26"/>
      <c r="K156" s="27"/>
    </row>
    <row r="157" spans="1:11" ht="15.75" customHeight="1" thickBot="1">
      <c r="A157" s="28"/>
      <c r="B157" s="20" t="s">
        <v>57</v>
      </c>
      <c r="C157" s="28"/>
      <c r="D157" s="20"/>
      <c r="E157" s="20"/>
      <c r="F157" s="20"/>
      <c r="G157" s="20"/>
      <c r="H157" s="20"/>
      <c r="I157" s="30">
        <f t="shared" si="6"/>
        <v>0</v>
      </c>
      <c r="J157" s="20"/>
      <c r="K157" s="31"/>
    </row>
    <row r="158" spans="1:11" ht="15.75" customHeight="1">
      <c r="A158" s="32" t="s">
        <v>58</v>
      </c>
      <c r="B158" s="33" t="s">
        <v>59</v>
      </c>
      <c r="C158" s="32"/>
      <c r="D158" s="33"/>
      <c r="E158" s="33"/>
      <c r="F158" s="33"/>
      <c r="G158" s="33"/>
      <c r="H158" s="33"/>
      <c r="I158" s="35">
        <f t="shared" si="6"/>
        <v>0</v>
      </c>
      <c r="J158" s="26"/>
      <c r="K158" s="27"/>
    </row>
    <row r="159" spans="1:11" ht="15.75" customHeight="1" thickBot="1">
      <c r="A159" s="28"/>
      <c r="B159" s="20" t="s">
        <v>60</v>
      </c>
      <c r="C159" s="28"/>
      <c r="D159" s="20"/>
      <c r="E159" s="20"/>
      <c r="F159" s="20"/>
      <c r="G159" s="20"/>
      <c r="H159" s="20"/>
      <c r="I159" s="30">
        <f t="shared" si="6"/>
        <v>0</v>
      </c>
      <c r="J159" s="20"/>
      <c r="K159" s="31"/>
    </row>
    <row r="160" spans="1:11" ht="15.75" customHeight="1">
      <c r="A160" s="32" t="s">
        <v>61</v>
      </c>
      <c r="B160" s="33" t="s">
        <v>62</v>
      </c>
      <c r="C160" s="32"/>
      <c r="D160" s="33"/>
      <c r="E160" s="33"/>
      <c r="F160" s="33"/>
      <c r="G160" s="33"/>
      <c r="H160" s="33"/>
      <c r="I160" s="35">
        <f t="shared" si="6"/>
        <v>0</v>
      </c>
      <c r="J160" s="26"/>
      <c r="K160" s="27"/>
    </row>
    <row r="161" spans="1:11" ht="15.75" customHeight="1" thickBot="1">
      <c r="A161" s="28"/>
      <c r="B161" s="20" t="s">
        <v>63</v>
      </c>
      <c r="C161" s="28"/>
      <c r="D161" s="20"/>
      <c r="E161" s="20"/>
      <c r="F161" s="20"/>
      <c r="G161" s="20"/>
      <c r="H161" s="20"/>
      <c r="I161" s="30">
        <f t="shared" si="6"/>
        <v>0</v>
      </c>
      <c r="J161" s="20"/>
      <c r="K161" s="31"/>
    </row>
    <row r="162" spans="1:11" ht="15.75" customHeight="1" thickBot="1">
      <c r="A162" s="38" t="s">
        <v>22</v>
      </c>
      <c r="B162" s="39"/>
      <c r="C162" s="28">
        <f aca="true" t="shared" si="7" ref="C162:H162">SUM(C136:C161)</f>
        <v>0</v>
      </c>
      <c r="D162" s="20">
        <f t="shared" si="7"/>
        <v>0</v>
      </c>
      <c r="E162" s="20">
        <f t="shared" si="7"/>
        <v>0.25</v>
      </c>
      <c r="F162" s="20">
        <f t="shared" si="7"/>
        <v>0</v>
      </c>
      <c r="G162" s="20">
        <f t="shared" si="7"/>
        <v>81.5</v>
      </c>
      <c r="H162" s="20">
        <f t="shared" si="7"/>
        <v>0</v>
      </c>
      <c r="I162" s="30">
        <f t="shared" si="6"/>
        <v>81.75</v>
      </c>
      <c r="J162" s="20">
        <f>SUM(J136:J161)</f>
        <v>0</v>
      </c>
      <c r="K162" s="31">
        <f>SUM(K136:K161)</f>
        <v>0</v>
      </c>
    </row>
    <row r="166" spans="1:9" ht="15.75" customHeight="1">
      <c r="A166" s="1" t="s">
        <v>9</v>
      </c>
      <c r="B166" s="2"/>
      <c r="C166" s="3"/>
      <c r="E166" s="5"/>
      <c r="F166" s="6" t="s">
        <v>10</v>
      </c>
      <c r="G166" s="5"/>
      <c r="I166" s="2"/>
    </row>
    <row r="167" spans="1:9" ht="27" customHeight="1" thickBot="1">
      <c r="A167" s="1" t="s">
        <v>11</v>
      </c>
      <c r="C167" s="3"/>
      <c r="D167" s="8" t="s">
        <v>12</v>
      </c>
      <c r="E167" s="40" t="s">
        <v>68</v>
      </c>
      <c r="H167" s="5"/>
      <c r="I167" s="2"/>
    </row>
    <row r="168" spans="1:11" ht="15.75" customHeight="1">
      <c r="A168" s="10" t="s">
        <v>14</v>
      </c>
      <c r="B168" s="11" t="s">
        <v>15</v>
      </c>
      <c r="C168" s="12" t="s">
        <v>16</v>
      </c>
      <c r="D168" s="13" t="s">
        <v>17</v>
      </c>
      <c r="E168" s="13" t="s">
        <v>18</v>
      </c>
      <c r="F168" s="13" t="s">
        <v>19</v>
      </c>
      <c r="G168" s="13" t="s">
        <v>20</v>
      </c>
      <c r="H168" s="13" t="s">
        <v>21</v>
      </c>
      <c r="I168" s="11" t="s">
        <v>22</v>
      </c>
      <c r="J168" s="14" t="s">
        <v>23</v>
      </c>
      <c r="K168" s="15"/>
    </row>
    <row r="169" spans="1:11" ht="15.75" customHeight="1" thickBot="1">
      <c r="A169" s="16"/>
      <c r="B169" s="17"/>
      <c r="C169" s="18"/>
      <c r="D169" s="19"/>
      <c r="E169" s="19"/>
      <c r="F169" s="19"/>
      <c r="G169" s="19"/>
      <c r="H169" s="19"/>
      <c r="I169" s="17"/>
      <c r="J169" s="20" t="s">
        <v>24</v>
      </c>
      <c r="K169" s="21" t="s">
        <v>25</v>
      </c>
    </row>
    <row r="170" spans="1:11" ht="15.75" customHeight="1">
      <c r="A170" s="22" t="s">
        <v>26</v>
      </c>
      <c r="B170" s="23" t="s">
        <v>27</v>
      </c>
      <c r="C170" s="22"/>
      <c r="D170" s="24"/>
      <c r="E170" s="24"/>
      <c r="F170" s="24"/>
      <c r="G170" s="24"/>
      <c r="H170" s="24"/>
      <c r="I170" s="25">
        <f aca="true" t="shared" si="8" ref="I170:I196">SUM(C170:H170)</f>
        <v>0</v>
      </c>
      <c r="J170" s="26"/>
      <c r="K170" s="27"/>
    </row>
    <row r="171" spans="1:11" ht="15.75" customHeight="1" thickBot="1">
      <c r="A171" s="28"/>
      <c r="B171" s="20" t="s">
        <v>28</v>
      </c>
      <c r="C171" s="28"/>
      <c r="D171" s="20"/>
      <c r="E171" s="29"/>
      <c r="F171" s="20"/>
      <c r="G171" s="20"/>
      <c r="H171" s="20"/>
      <c r="I171" s="30">
        <f t="shared" si="8"/>
        <v>0</v>
      </c>
      <c r="J171" s="20"/>
      <c r="K171" s="31"/>
    </row>
    <row r="172" spans="1:11" ht="15.75" customHeight="1">
      <c r="A172" s="32" t="s">
        <v>29</v>
      </c>
      <c r="B172" s="33" t="s">
        <v>30</v>
      </c>
      <c r="C172" s="32"/>
      <c r="D172" s="33"/>
      <c r="E172" s="34"/>
      <c r="F172" s="33"/>
      <c r="G172" s="33"/>
      <c r="H172" s="33"/>
      <c r="I172" s="35">
        <f t="shared" si="8"/>
        <v>0</v>
      </c>
      <c r="J172" s="26"/>
      <c r="K172" s="27"/>
    </row>
    <row r="173" spans="1:11" ht="15.75" customHeight="1" thickBot="1">
      <c r="A173" s="28"/>
      <c r="B173" s="20" t="s">
        <v>31</v>
      </c>
      <c r="C173" s="28"/>
      <c r="D173" s="20"/>
      <c r="E173" s="20"/>
      <c r="F173" s="20"/>
      <c r="G173" s="20"/>
      <c r="H173" s="20"/>
      <c r="I173" s="30">
        <f t="shared" si="8"/>
        <v>0</v>
      </c>
      <c r="J173" s="20"/>
      <c r="K173" s="31"/>
    </row>
    <row r="174" spans="1:11" ht="15.75" customHeight="1">
      <c r="A174" s="32" t="s">
        <v>32</v>
      </c>
      <c r="B174" s="33" t="s">
        <v>33</v>
      </c>
      <c r="C174" s="32"/>
      <c r="D174" s="33"/>
      <c r="E174" s="33">
        <v>0.5</v>
      </c>
      <c r="F174" s="33"/>
      <c r="G174" s="33"/>
      <c r="H174" s="33"/>
      <c r="I174" s="35">
        <f t="shared" si="8"/>
        <v>0.5</v>
      </c>
      <c r="J174" s="26"/>
      <c r="K174" s="27"/>
    </row>
    <row r="175" spans="1:11" ht="15.75" customHeight="1">
      <c r="A175" s="32"/>
      <c r="B175" s="33" t="s">
        <v>34</v>
      </c>
      <c r="C175" s="36"/>
      <c r="D175" s="26"/>
      <c r="E175" s="26"/>
      <c r="F175" s="26"/>
      <c r="G175" s="26"/>
      <c r="H175" s="26"/>
      <c r="I175" s="37">
        <f t="shared" si="8"/>
        <v>0</v>
      </c>
      <c r="J175" s="26"/>
      <c r="K175" s="27"/>
    </row>
    <row r="176" spans="1:11" ht="15.75" customHeight="1" thickBot="1">
      <c r="A176" s="28"/>
      <c r="B176" s="20" t="s">
        <v>35</v>
      </c>
      <c r="C176" s="28"/>
      <c r="D176" s="20"/>
      <c r="E176" s="20"/>
      <c r="F176" s="20"/>
      <c r="G176" s="20"/>
      <c r="H176" s="20"/>
      <c r="I176" s="30">
        <f t="shared" si="8"/>
        <v>0</v>
      </c>
      <c r="J176" s="20"/>
      <c r="K176" s="31"/>
    </row>
    <row r="177" spans="1:11" ht="15.75" customHeight="1">
      <c r="A177" s="32" t="s">
        <v>36</v>
      </c>
      <c r="B177" s="33" t="s">
        <v>37</v>
      </c>
      <c r="C177" s="32"/>
      <c r="D177" s="33"/>
      <c r="E177" s="33"/>
      <c r="F177" s="33">
        <v>6</v>
      </c>
      <c r="G177" s="33"/>
      <c r="H177" s="33"/>
      <c r="I177" s="35">
        <f t="shared" si="8"/>
        <v>6</v>
      </c>
      <c r="J177" s="26"/>
      <c r="K177" s="27"/>
    </row>
    <row r="178" spans="1:11" ht="15.75" customHeight="1" thickBot="1">
      <c r="A178" s="28"/>
      <c r="B178" s="20" t="s">
        <v>38</v>
      </c>
      <c r="C178" s="28"/>
      <c r="D178" s="20"/>
      <c r="E178" s="20"/>
      <c r="F178" s="20"/>
      <c r="G178" s="20"/>
      <c r="H178" s="20"/>
      <c r="I178" s="30">
        <f t="shared" si="8"/>
        <v>0</v>
      </c>
      <c r="J178" s="20"/>
      <c r="K178" s="31"/>
    </row>
    <row r="179" spans="1:11" ht="15.75" customHeight="1">
      <c r="A179" s="32" t="s">
        <v>39</v>
      </c>
      <c r="B179" s="33" t="s">
        <v>40</v>
      </c>
      <c r="C179" s="32"/>
      <c r="D179" s="33"/>
      <c r="E179" s="33"/>
      <c r="F179" s="33"/>
      <c r="G179" s="33">
        <v>2</v>
      </c>
      <c r="H179" s="33"/>
      <c r="I179" s="35">
        <f t="shared" si="8"/>
        <v>2</v>
      </c>
      <c r="J179" s="26"/>
      <c r="K179" s="27"/>
    </row>
    <row r="180" spans="1:11" ht="15.75" customHeight="1" thickBot="1">
      <c r="A180" s="28"/>
      <c r="B180" s="20" t="s">
        <v>41</v>
      </c>
      <c r="C180" s="28"/>
      <c r="D180" s="20"/>
      <c r="E180" s="20"/>
      <c r="F180" s="20"/>
      <c r="G180" s="20">
        <v>2</v>
      </c>
      <c r="H180" s="20"/>
      <c r="I180" s="30">
        <f t="shared" si="8"/>
        <v>2</v>
      </c>
      <c r="J180" s="20"/>
      <c r="K180" s="31"/>
    </row>
    <row r="181" spans="1:11" ht="15.75" customHeight="1">
      <c r="A181" s="32" t="s">
        <v>42</v>
      </c>
      <c r="B181" s="33" t="s">
        <v>43</v>
      </c>
      <c r="C181" s="32"/>
      <c r="D181" s="33"/>
      <c r="E181" s="33"/>
      <c r="F181" s="33"/>
      <c r="G181" s="33">
        <v>2</v>
      </c>
      <c r="H181" s="33"/>
      <c r="I181" s="35">
        <f t="shared" si="8"/>
        <v>2</v>
      </c>
      <c r="J181" s="26"/>
      <c r="K181" s="27"/>
    </row>
    <row r="182" spans="1:11" ht="15.75" customHeight="1" thickBot="1">
      <c r="A182" s="28"/>
      <c r="B182" s="20" t="s">
        <v>44</v>
      </c>
      <c r="C182" s="28"/>
      <c r="D182" s="20"/>
      <c r="E182" s="20"/>
      <c r="F182" s="20"/>
      <c r="G182" s="20" t="s">
        <v>69</v>
      </c>
      <c r="H182" s="20"/>
      <c r="I182" s="30">
        <f t="shared" si="8"/>
        <v>0</v>
      </c>
      <c r="J182" s="20"/>
      <c r="K182" s="31"/>
    </row>
    <row r="183" spans="1:11" ht="15.75" customHeight="1">
      <c r="A183" s="32" t="s">
        <v>45</v>
      </c>
      <c r="B183" s="33" t="s">
        <v>46</v>
      </c>
      <c r="C183" s="32"/>
      <c r="D183" s="33"/>
      <c r="E183" s="33"/>
      <c r="F183" s="33"/>
      <c r="G183" s="33"/>
      <c r="H183" s="33"/>
      <c r="I183" s="35">
        <f t="shared" si="8"/>
        <v>0</v>
      </c>
      <c r="J183" s="26"/>
      <c r="K183" s="27"/>
    </row>
    <row r="184" spans="1:11" ht="15.75" customHeight="1" thickBot="1">
      <c r="A184" s="28"/>
      <c r="B184" s="20" t="s">
        <v>47</v>
      </c>
      <c r="C184" s="28"/>
      <c r="D184" s="20"/>
      <c r="E184" s="20"/>
      <c r="F184" s="20"/>
      <c r="G184" s="20"/>
      <c r="H184" s="20"/>
      <c r="I184" s="30">
        <f t="shared" si="8"/>
        <v>0</v>
      </c>
      <c r="J184" s="20"/>
      <c r="K184" s="31"/>
    </row>
    <row r="185" spans="1:11" ht="15.75" customHeight="1">
      <c r="A185" s="32" t="s">
        <v>48</v>
      </c>
      <c r="B185" s="33" t="s">
        <v>49</v>
      </c>
      <c r="C185" s="32"/>
      <c r="D185" s="33"/>
      <c r="E185" s="33"/>
      <c r="F185" s="33"/>
      <c r="G185" s="33"/>
      <c r="H185" s="33"/>
      <c r="I185" s="35">
        <f t="shared" si="8"/>
        <v>0</v>
      </c>
      <c r="J185" s="26"/>
      <c r="K185" s="27"/>
    </row>
    <row r="186" spans="1:11" ht="15.75" customHeight="1">
      <c r="A186" s="32"/>
      <c r="B186" s="33" t="s">
        <v>50</v>
      </c>
      <c r="C186" s="36"/>
      <c r="D186" s="26"/>
      <c r="E186" s="26"/>
      <c r="F186" s="26"/>
      <c r="G186" s="26"/>
      <c r="H186" s="26"/>
      <c r="I186" s="37">
        <f t="shared" si="8"/>
        <v>0</v>
      </c>
      <c r="J186" s="26"/>
      <c r="K186" s="27"/>
    </row>
    <row r="187" spans="1:11" ht="15.75" customHeight="1" thickBot="1">
      <c r="A187" s="28"/>
      <c r="B187" s="20" t="s">
        <v>51</v>
      </c>
      <c r="C187" s="28"/>
      <c r="D187" s="20"/>
      <c r="E187" s="20"/>
      <c r="F187" s="20"/>
      <c r="G187" s="20"/>
      <c r="H187" s="20"/>
      <c r="I187" s="30">
        <f t="shared" si="8"/>
        <v>0</v>
      </c>
      <c r="J187" s="20"/>
      <c r="K187" s="31"/>
    </row>
    <row r="188" spans="1:11" ht="15.75" customHeight="1">
      <c r="A188" s="32" t="s">
        <v>52</v>
      </c>
      <c r="B188" s="33" t="s">
        <v>53</v>
      </c>
      <c r="C188" s="32"/>
      <c r="D188" s="33"/>
      <c r="E188" s="33"/>
      <c r="F188" s="33"/>
      <c r="G188" s="33"/>
      <c r="H188" s="33"/>
      <c r="I188" s="35">
        <f t="shared" si="8"/>
        <v>0</v>
      </c>
      <c r="J188" s="26"/>
      <c r="K188" s="27"/>
    </row>
    <row r="189" spans="1:11" ht="15.75" customHeight="1" thickBot="1">
      <c r="A189" s="28"/>
      <c r="B189" s="20" t="s">
        <v>54</v>
      </c>
      <c r="C189" s="28"/>
      <c r="D189" s="20"/>
      <c r="E189" s="20"/>
      <c r="F189" s="20"/>
      <c r="G189" s="20"/>
      <c r="H189" s="20"/>
      <c r="I189" s="30">
        <f t="shared" si="8"/>
        <v>0</v>
      </c>
      <c r="J189" s="20"/>
      <c r="K189" s="31"/>
    </row>
    <row r="190" spans="1:11" ht="15.75" customHeight="1">
      <c r="A190" s="32" t="s">
        <v>55</v>
      </c>
      <c r="B190" s="33" t="s">
        <v>56</v>
      </c>
      <c r="C190" s="32"/>
      <c r="D190" s="33"/>
      <c r="E190" s="33"/>
      <c r="F190" s="33"/>
      <c r="G190" s="33"/>
      <c r="H190" s="33"/>
      <c r="I190" s="35">
        <f t="shared" si="8"/>
        <v>0</v>
      </c>
      <c r="J190" s="26"/>
      <c r="K190" s="27"/>
    </row>
    <row r="191" spans="1:11" ht="15.75" customHeight="1" thickBot="1">
      <c r="A191" s="28"/>
      <c r="B191" s="20" t="s">
        <v>57</v>
      </c>
      <c r="C191" s="28"/>
      <c r="D191" s="20"/>
      <c r="E191" s="20"/>
      <c r="F191" s="20"/>
      <c r="G191" s="20"/>
      <c r="H191" s="20"/>
      <c r="I191" s="30">
        <f t="shared" si="8"/>
        <v>0</v>
      </c>
      <c r="J191" s="20"/>
      <c r="K191" s="31"/>
    </row>
    <row r="192" spans="1:11" ht="15.75" customHeight="1">
      <c r="A192" s="32" t="s">
        <v>58</v>
      </c>
      <c r="B192" s="33" t="s">
        <v>59</v>
      </c>
      <c r="C192" s="32"/>
      <c r="D192" s="33"/>
      <c r="E192" s="33"/>
      <c r="F192" s="33"/>
      <c r="G192" s="33"/>
      <c r="H192" s="33"/>
      <c r="I192" s="35">
        <f t="shared" si="8"/>
        <v>0</v>
      </c>
      <c r="J192" s="26"/>
      <c r="K192" s="27"/>
    </row>
    <row r="193" spans="1:11" ht="15.75" customHeight="1" thickBot="1">
      <c r="A193" s="28"/>
      <c r="B193" s="20" t="s">
        <v>60</v>
      </c>
      <c r="C193" s="28"/>
      <c r="D193" s="20"/>
      <c r="E193" s="20"/>
      <c r="F193" s="20"/>
      <c r="G193" s="20"/>
      <c r="H193" s="20"/>
      <c r="I193" s="30">
        <f t="shared" si="8"/>
        <v>0</v>
      </c>
      <c r="J193" s="20"/>
      <c r="K193" s="31"/>
    </row>
    <row r="194" spans="1:11" ht="15.75" customHeight="1">
      <c r="A194" s="32" t="s">
        <v>61</v>
      </c>
      <c r="B194" s="33" t="s">
        <v>62</v>
      </c>
      <c r="C194" s="32"/>
      <c r="D194" s="33"/>
      <c r="E194" s="33"/>
      <c r="F194" s="33"/>
      <c r="G194" s="33"/>
      <c r="H194" s="33"/>
      <c r="I194" s="35">
        <f t="shared" si="8"/>
        <v>0</v>
      </c>
      <c r="J194" s="26"/>
      <c r="K194" s="27"/>
    </row>
    <row r="195" spans="1:11" ht="15.75" customHeight="1" thickBot="1">
      <c r="A195" s="28"/>
      <c r="B195" s="20" t="s">
        <v>63</v>
      </c>
      <c r="C195" s="28"/>
      <c r="D195" s="20"/>
      <c r="E195" s="20"/>
      <c r="F195" s="20"/>
      <c r="G195" s="20"/>
      <c r="H195" s="20"/>
      <c r="I195" s="30">
        <f t="shared" si="8"/>
        <v>0</v>
      </c>
      <c r="J195" s="20"/>
      <c r="K195" s="31"/>
    </row>
    <row r="196" spans="1:11" ht="15.75" customHeight="1" thickBot="1">
      <c r="A196" s="38" t="s">
        <v>22</v>
      </c>
      <c r="B196" s="39"/>
      <c r="C196" s="28">
        <f aca="true" t="shared" si="9" ref="C196:H196">SUM(C170:C195)</f>
        <v>0</v>
      </c>
      <c r="D196" s="20">
        <f t="shared" si="9"/>
        <v>0</v>
      </c>
      <c r="E196" s="20">
        <f t="shared" si="9"/>
        <v>0.5</v>
      </c>
      <c r="F196" s="20">
        <f t="shared" si="9"/>
        <v>6</v>
      </c>
      <c r="G196" s="20">
        <f t="shared" si="9"/>
        <v>6</v>
      </c>
      <c r="H196" s="20">
        <f t="shared" si="9"/>
        <v>0</v>
      </c>
      <c r="I196" s="30">
        <f t="shared" si="8"/>
        <v>12.5</v>
      </c>
      <c r="J196" s="20">
        <f>SUM(J170:J195)</f>
        <v>0</v>
      </c>
      <c r="K196" s="31">
        <f>SUM(K170:K195)</f>
        <v>0</v>
      </c>
    </row>
    <row r="200" spans="1:9" ht="15.75" customHeight="1">
      <c r="A200" s="1" t="s">
        <v>9</v>
      </c>
      <c r="B200" s="2"/>
      <c r="C200" s="3"/>
      <c r="E200" s="5"/>
      <c r="F200" s="6" t="s">
        <v>10</v>
      </c>
      <c r="G200" s="5"/>
      <c r="I200" s="2"/>
    </row>
    <row r="201" spans="1:9" ht="27" customHeight="1" thickBot="1">
      <c r="A201" s="1" t="s">
        <v>11</v>
      </c>
      <c r="C201" s="3"/>
      <c r="D201" s="8" t="s">
        <v>12</v>
      </c>
      <c r="E201" s="40" t="s">
        <v>70</v>
      </c>
      <c r="H201" s="5"/>
      <c r="I201" s="2"/>
    </row>
    <row r="202" spans="1:11" ht="15.75" customHeight="1">
      <c r="A202" s="10" t="s">
        <v>14</v>
      </c>
      <c r="B202" s="11" t="s">
        <v>15</v>
      </c>
      <c r="C202" s="12" t="s">
        <v>16</v>
      </c>
      <c r="D202" s="13" t="s">
        <v>17</v>
      </c>
      <c r="E202" s="13" t="s">
        <v>18</v>
      </c>
      <c r="F202" s="13" t="s">
        <v>19</v>
      </c>
      <c r="G202" s="13" t="s">
        <v>20</v>
      </c>
      <c r="H202" s="13" t="s">
        <v>21</v>
      </c>
      <c r="I202" s="11" t="s">
        <v>22</v>
      </c>
      <c r="J202" s="14" t="s">
        <v>23</v>
      </c>
      <c r="K202" s="15"/>
    </row>
    <row r="203" spans="1:11" ht="15.75" customHeight="1" thickBot="1">
      <c r="A203" s="16"/>
      <c r="B203" s="17"/>
      <c r="C203" s="18"/>
      <c r="D203" s="19"/>
      <c r="E203" s="19"/>
      <c r="F203" s="19"/>
      <c r="G203" s="19"/>
      <c r="H203" s="19"/>
      <c r="I203" s="17"/>
      <c r="J203" s="20" t="s">
        <v>24</v>
      </c>
      <c r="K203" s="21" t="s">
        <v>25</v>
      </c>
    </row>
    <row r="204" spans="1:11" ht="15.75" customHeight="1">
      <c r="A204" s="22" t="s">
        <v>26</v>
      </c>
      <c r="B204" s="23" t="s">
        <v>27</v>
      </c>
      <c r="C204" s="22"/>
      <c r="D204" s="24"/>
      <c r="E204" s="24"/>
      <c r="F204" s="24"/>
      <c r="G204" s="24"/>
      <c r="H204" s="24"/>
      <c r="I204" s="25">
        <f aca="true" t="shared" si="10" ref="I204:I230">SUM(C204:H204)</f>
        <v>0</v>
      </c>
      <c r="J204" s="26"/>
      <c r="K204" s="27"/>
    </row>
    <row r="205" spans="1:11" ht="15.75" customHeight="1" thickBot="1">
      <c r="A205" s="28"/>
      <c r="B205" s="20" t="s">
        <v>28</v>
      </c>
      <c r="C205" s="28"/>
      <c r="D205" s="20"/>
      <c r="E205" s="29"/>
      <c r="F205" s="20"/>
      <c r="G205" s="20"/>
      <c r="H205" s="20"/>
      <c r="I205" s="30">
        <f t="shared" si="10"/>
        <v>0</v>
      </c>
      <c r="J205" s="20"/>
      <c r="K205" s="31"/>
    </row>
    <row r="206" spans="1:11" ht="15.75" customHeight="1">
      <c r="A206" s="32" t="s">
        <v>29</v>
      </c>
      <c r="B206" s="33" t="s">
        <v>30</v>
      </c>
      <c r="C206" s="32"/>
      <c r="D206" s="33"/>
      <c r="E206" s="34"/>
      <c r="F206" s="33"/>
      <c r="G206" s="33"/>
      <c r="H206" s="33"/>
      <c r="I206" s="35">
        <f t="shared" si="10"/>
        <v>0</v>
      </c>
      <c r="J206" s="26"/>
      <c r="K206" s="27"/>
    </row>
    <row r="207" spans="1:11" ht="15.75" customHeight="1" thickBot="1">
      <c r="A207" s="28"/>
      <c r="B207" s="20" t="s">
        <v>31</v>
      </c>
      <c r="C207" s="28"/>
      <c r="D207" s="20"/>
      <c r="E207" s="20"/>
      <c r="F207" s="20"/>
      <c r="G207" s="20"/>
      <c r="H207" s="20"/>
      <c r="I207" s="30">
        <f t="shared" si="10"/>
        <v>0</v>
      </c>
      <c r="J207" s="20"/>
      <c r="K207" s="31"/>
    </row>
    <row r="208" spans="1:11" ht="15.75" customHeight="1">
      <c r="A208" s="32" t="s">
        <v>32</v>
      </c>
      <c r="B208" s="33" t="s">
        <v>33</v>
      </c>
      <c r="C208" s="32"/>
      <c r="D208" s="33"/>
      <c r="E208" s="33"/>
      <c r="F208" s="33"/>
      <c r="G208" s="33"/>
      <c r="H208" s="33"/>
      <c r="I208" s="35">
        <f t="shared" si="10"/>
        <v>0</v>
      </c>
      <c r="J208" s="26"/>
      <c r="K208" s="27"/>
    </row>
    <row r="209" spans="1:11" ht="15.75" customHeight="1">
      <c r="A209" s="32"/>
      <c r="B209" s="33" t="s">
        <v>34</v>
      </c>
      <c r="C209" s="36"/>
      <c r="D209" s="26"/>
      <c r="E209" s="26"/>
      <c r="F209" s="26"/>
      <c r="G209" s="26"/>
      <c r="H209" s="26"/>
      <c r="I209" s="37">
        <f t="shared" si="10"/>
        <v>0</v>
      </c>
      <c r="J209" s="26"/>
      <c r="K209" s="27"/>
    </row>
    <row r="210" spans="1:11" ht="15.75" customHeight="1" thickBot="1">
      <c r="A210" s="28"/>
      <c r="B210" s="20" t="s">
        <v>35</v>
      </c>
      <c r="C210" s="28"/>
      <c r="D210" s="20"/>
      <c r="E210" s="20"/>
      <c r="F210" s="20"/>
      <c r="G210" s="20"/>
      <c r="H210" s="20"/>
      <c r="I210" s="30">
        <f t="shared" si="10"/>
        <v>0</v>
      </c>
      <c r="J210" s="20"/>
      <c r="K210" s="31"/>
    </row>
    <row r="211" spans="1:11" ht="15.75" customHeight="1">
      <c r="A211" s="32" t="s">
        <v>36</v>
      </c>
      <c r="B211" s="33" t="s">
        <v>37</v>
      </c>
      <c r="C211" s="32"/>
      <c r="D211" s="33"/>
      <c r="E211" s="33"/>
      <c r="F211" s="33"/>
      <c r="G211" s="33"/>
      <c r="H211" s="33"/>
      <c r="I211" s="35">
        <f t="shared" si="10"/>
        <v>0</v>
      </c>
      <c r="J211" s="26"/>
      <c r="K211" s="27"/>
    </row>
    <row r="212" spans="1:11" ht="15.75" customHeight="1" thickBot="1">
      <c r="A212" s="28"/>
      <c r="B212" s="20" t="s">
        <v>38</v>
      </c>
      <c r="C212" s="28"/>
      <c r="D212" s="20"/>
      <c r="E212" s="20"/>
      <c r="F212" s="20"/>
      <c r="G212" s="20"/>
      <c r="H212" s="20"/>
      <c r="I212" s="30">
        <f t="shared" si="10"/>
        <v>0</v>
      </c>
      <c r="J212" s="20"/>
      <c r="K212" s="31"/>
    </row>
    <row r="213" spans="1:11" ht="15.75" customHeight="1">
      <c r="A213" s="32" t="s">
        <v>39</v>
      </c>
      <c r="B213" s="33" t="s">
        <v>40</v>
      </c>
      <c r="C213" s="32"/>
      <c r="D213" s="33"/>
      <c r="E213" s="33"/>
      <c r="F213" s="33"/>
      <c r="G213" s="33"/>
      <c r="H213" s="33"/>
      <c r="I213" s="35">
        <f t="shared" si="10"/>
        <v>0</v>
      </c>
      <c r="J213" s="26"/>
      <c r="K213" s="27"/>
    </row>
    <row r="214" spans="1:11" ht="15.75" customHeight="1" thickBot="1">
      <c r="A214" s="28"/>
      <c r="B214" s="20" t="s">
        <v>41</v>
      </c>
      <c r="C214" s="28"/>
      <c r="D214" s="20"/>
      <c r="E214" s="20"/>
      <c r="F214" s="20"/>
      <c r="G214" s="20"/>
      <c r="H214" s="20"/>
      <c r="I214" s="30">
        <f t="shared" si="10"/>
        <v>0</v>
      </c>
      <c r="J214" s="20"/>
      <c r="K214" s="31"/>
    </row>
    <row r="215" spans="1:11" ht="15.75" customHeight="1">
      <c r="A215" s="32" t="s">
        <v>42</v>
      </c>
      <c r="B215" s="33" t="s">
        <v>43</v>
      </c>
      <c r="C215" s="32"/>
      <c r="D215" s="33"/>
      <c r="E215" s="33"/>
      <c r="F215" s="33"/>
      <c r="G215" s="33"/>
      <c r="H215" s="33"/>
      <c r="I215" s="35">
        <f t="shared" si="10"/>
        <v>0</v>
      </c>
      <c r="J215" s="26"/>
      <c r="K215" s="27"/>
    </row>
    <row r="216" spans="1:11" ht="15.75" customHeight="1" thickBot="1">
      <c r="A216" s="28"/>
      <c r="B216" s="20" t="s">
        <v>44</v>
      </c>
      <c r="C216" s="28"/>
      <c r="D216" s="20"/>
      <c r="E216" s="20"/>
      <c r="F216" s="20"/>
      <c r="G216" s="20"/>
      <c r="H216" s="20"/>
      <c r="I216" s="30">
        <f t="shared" si="10"/>
        <v>0</v>
      </c>
      <c r="J216" s="20"/>
      <c r="K216" s="31"/>
    </row>
    <row r="217" spans="1:11" ht="15.75" customHeight="1">
      <c r="A217" s="32" t="s">
        <v>45</v>
      </c>
      <c r="B217" s="33" t="s">
        <v>46</v>
      </c>
      <c r="C217" s="32"/>
      <c r="D217" s="33"/>
      <c r="E217" s="33"/>
      <c r="F217" s="33"/>
      <c r="G217" s="33"/>
      <c r="H217" s="33"/>
      <c r="I217" s="35">
        <f t="shared" si="10"/>
        <v>0</v>
      </c>
      <c r="J217" s="26"/>
      <c r="K217" s="27"/>
    </row>
    <row r="218" spans="1:11" ht="15.75" customHeight="1" thickBot="1">
      <c r="A218" s="28"/>
      <c r="B218" s="20" t="s">
        <v>47</v>
      </c>
      <c r="C218" s="28"/>
      <c r="D218" s="20"/>
      <c r="E218" s="20"/>
      <c r="F218" s="20"/>
      <c r="G218" s="20"/>
      <c r="H218" s="20"/>
      <c r="I218" s="30">
        <f t="shared" si="10"/>
        <v>0</v>
      </c>
      <c r="J218" s="20"/>
      <c r="K218" s="31"/>
    </row>
    <row r="219" spans="1:11" ht="15.75" customHeight="1">
      <c r="A219" s="32" t="s">
        <v>48</v>
      </c>
      <c r="B219" s="33" t="s">
        <v>49</v>
      </c>
      <c r="C219" s="32"/>
      <c r="D219" s="33"/>
      <c r="E219" s="33"/>
      <c r="F219" s="33"/>
      <c r="G219" s="33"/>
      <c r="H219" s="33"/>
      <c r="I219" s="35">
        <f t="shared" si="10"/>
        <v>0</v>
      </c>
      <c r="J219" s="26"/>
      <c r="K219" s="27"/>
    </row>
    <row r="220" spans="1:11" ht="15.75" customHeight="1">
      <c r="A220" s="32"/>
      <c r="B220" s="33" t="s">
        <v>50</v>
      </c>
      <c r="C220" s="36"/>
      <c r="D220" s="26"/>
      <c r="E220" s="26"/>
      <c r="F220" s="26"/>
      <c r="G220" s="26"/>
      <c r="H220" s="26"/>
      <c r="I220" s="37">
        <f t="shared" si="10"/>
        <v>0</v>
      </c>
      <c r="J220" s="26"/>
      <c r="K220" s="27"/>
    </row>
    <row r="221" spans="1:11" ht="15.75" customHeight="1" thickBot="1">
      <c r="A221" s="28"/>
      <c r="B221" s="20" t="s">
        <v>51</v>
      </c>
      <c r="C221" s="28"/>
      <c r="D221" s="20"/>
      <c r="E221" s="20"/>
      <c r="F221" s="20"/>
      <c r="G221" s="20"/>
      <c r="H221" s="20"/>
      <c r="I221" s="30">
        <f t="shared" si="10"/>
        <v>0</v>
      </c>
      <c r="J221" s="20"/>
      <c r="K221" s="31"/>
    </row>
    <row r="222" spans="1:11" ht="15.75" customHeight="1">
      <c r="A222" s="32" t="s">
        <v>52</v>
      </c>
      <c r="B222" s="33" t="s">
        <v>53</v>
      </c>
      <c r="C222" s="32"/>
      <c r="D222" s="33"/>
      <c r="E222" s="33">
        <v>8</v>
      </c>
      <c r="F222" s="33"/>
      <c r="G222" s="33"/>
      <c r="H222" s="33"/>
      <c r="I222" s="35">
        <f t="shared" si="10"/>
        <v>8</v>
      </c>
      <c r="J222" s="26"/>
      <c r="K222" s="27"/>
    </row>
    <row r="223" spans="1:11" ht="15.75" customHeight="1" thickBot="1">
      <c r="A223" s="28"/>
      <c r="B223" s="20" t="s">
        <v>54</v>
      </c>
      <c r="C223" s="28"/>
      <c r="D223" s="20"/>
      <c r="E223" s="20"/>
      <c r="F223" s="20"/>
      <c r="G223" s="20"/>
      <c r="H223" s="20"/>
      <c r="I223" s="30">
        <f t="shared" si="10"/>
        <v>0</v>
      </c>
      <c r="J223" s="20"/>
      <c r="K223" s="31"/>
    </row>
    <row r="224" spans="1:11" ht="15.75" customHeight="1">
      <c r="A224" s="32" t="s">
        <v>55</v>
      </c>
      <c r="B224" s="33" t="s">
        <v>56</v>
      </c>
      <c r="C224" s="32"/>
      <c r="D224" s="33"/>
      <c r="E224" s="33"/>
      <c r="F224" s="33"/>
      <c r="G224" s="33"/>
      <c r="H224" s="33"/>
      <c r="I224" s="35">
        <f t="shared" si="10"/>
        <v>0</v>
      </c>
      <c r="J224" s="26"/>
      <c r="K224" s="27"/>
    </row>
    <row r="225" spans="1:11" ht="15.75" customHeight="1" thickBot="1">
      <c r="A225" s="28"/>
      <c r="B225" s="20" t="s">
        <v>57</v>
      </c>
      <c r="C225" s="28"/>
      <c r="D225" s="20"/>
      <c r="E225" s="20"/>
      <c r="F225" s="20"/>
      <c r="G225" s="20"/>
      <c r="H225" s="20"/>
      <c r="I225" s="30">
        <f t="shared" si="10"/>
        <v>0</v>
      </c>
      <c r="J225" s="20"/>
      <c r="K225" s="31"/>
    </row>
    <row r="226" spans="1:11" ht="15.75" customHeight="1">
      <c r="A226" s="32" t="s">
        <v>58</v>
      </c>
      <c r="B226" s="33" t="s">
        <v>59</v>
      </c>
      <c r="C226" s="32"/>
      <c r="D226" s="33"/>
      <c r="E226" s="33"/>
      <c r="F226" s="33"/>
      <c r="G226" s="33"/>
      <c r="H226" s="33"/>
      <c r="I226" s="35">
        <f t="shared" si="10"/>
        <v>0</v>
      </c>
      <c r="J226" s="26"/>
      <c r="K226" s="27"/>
    </row>
    <row r="227" spans="1:11" ht="15.75" customHeight="1" thickBot="1">
      <c r="A227" s="28"/>
      <c r="B227" s="20" t="s">
        <v>60</v>
      </c>
      <c r="C227" s="28"/>
      <c r="D227" s="20"/>
      <c r="E227" s="20"/>
      <c r="F227" s="20"/>
      <c r="G227" s="20"/>
      <c r="H227" s="20"/>
      <c r="I227" s="30">
        <f t="shared" si="10"/>
        <v>0</v>
      </c>
      <c r="J227" s="20"/>
      <c r="K227" s="31"/>
    </row>
    <row r="228" spans="1:11" ht="15.75" customHeight="1">
      <c r="A228" s="32" t="s">
        <v>61</v>
      </c>
      <c r="B228" s="33" t="s">
        <v>62</v>
      </c>
      <c r="C228" s="32"/>
      <c r="D228" s="33"/>
      <c r="E228" s="33"/>
      <c r="F228" s="33"/>
      <c r="G228" s="33"/>
      <c r="H228" s="33"/>
      <c r="I228" s="35">
        <f t="shared" si="10"/>
        <v>0</v>
      </c>
      <c r="J228" s="26"/>
      <c r="K228" s="27"/>
    </row>
    <row r="229" spans="1:11" ht="15.75" customHeight="1" thickBot="1">
      <c r="A229" s="28"/>
      <c r="B229" s="20" t="s">
        <v>63</v>
      </c>
      <c r="C229" s="28"/>
      <c r="D229" s="20"/>
      <c r="E229" s="20"/>
      <c r="F229" s="20"/>
      <c r="G229" s="20"/>
      <c r="H229" s="20"/>
      <c r="I229" s="30">
        <f t="shared" si="10"/>
        <v>0</v>
      </c>
      <c r="J229" s="20"/>
      <c r="K229" s="31"/>
    </row>
    <row r="230" spans="1:11" ht="15.75" customHeight="1" thickBot="1">
      <c r="A230" s="38" t="s">
        <v>22</v>
      </c>
      <c r="B230" s="39"/>
      <c r="C230" s="28">
        <f aca="true" t="shared" si="11" ref="C230:H230">SUM(C204:C229)</f>
        <v>0</v>
      </c>
      <c r="D230" s="20">
        <f t="shared" si="11"/>
        <v>0</v>
      </c>
      <c r="E230" s="20">
        <f t="shared" si="11"/>
        <v>8</v>
      </c>
      <c r="F230" s="20">
        <f t="shared" si="11"/>
        <v>0</v>
      </c>
      <c r="G230" s="20">
        <f t="shared" si="11"/>
        <v>0</v>
      </c>
      <c r="H230" s="20">
        <f t="shared" si="11"/>
        <v>0</v>
      </c>
      <c r="I230" s="30">
        <f t="shared" si="10"/>
        <v>8</v>
      </c>
      <c r="J230" s="20">
        <f>SUM(J204:J229)</f>
        <v>0</v>
      </c>
      <c r="K230" s="31">
        <f>SUM(K204:K229)</f>
        <v>0</v>
      </c>
    </row>
    <row r="234" spans="1:9" ht="15.75" customHeight="1">
      <c r="A234" s="1" t="s">
        <v>9</v>
      </c>
      <c r="B234" s="2"/>
      <c r="C234" s="3"/>
      <c r="E234" s="5"/>
      <c r="F234" s="6" t="s">
        <v>10</v>
      </c>
      <c r="G234" s="5"/>
      <c r="I234" s="2"/>
    </row>
    <row r="235" spans="1:9" ht="27" customHeight="1" thickBot="1">
      <c r="A235" s="1" t="s">
        <v>11</v>
      </c>
      <c r="C235" s="3"/>
      <c r="D235" s="8" t="s">
        <v>12</v>
      </c>
      <c r="E235" s="40" t="s">
        <v>71</v>
      </c>
      <c r="H235" s="5"/>
      <c r="I235" s="2"/>
    </row>
    <row r="236" spans="1:11" ht="15.75" customHeight="1">
      <c r="A236" s="10" t="s">
        <v>14</v>
      </c>
      <c r="B236" s="11" t="s">
        <v>15</v>
      </c>
      <c r="C236" s="12" t="s">
        <v>16</v>
      </c>
      <c r="D236" s="13" t="s">
        <v>17</v>
      </c>
      <c r="E236" s="13" t="s">
        <v>18</v>
      </c>
      <c r="F236" s="13" t="s">
        <v>19</v>
      </c>
      <c r="G236" s="13" t="s">
        <v>20</v>
      </c>
      <c r="H236" s="13" t="s">
        <v>21</v>
      </c>
      <c r="I236" s="11" t="s">
        <v>22</v>
      </c>
      <c r="J236" s="14" t="s">
        <v>23</v>
      </c>
      <c r="K236" s="15"/>
    </row>
    <row r="237" spans="1:11" ht="15.75" customHeight="1" thickBot="1">
      <c r="A237" s="16"/>
      <c r="B237" s="17"/>
      <c r="C237" s="18"/>
      <c r="D237" s="19"/>
      <c r="E237" s="19"/>
      <c r="F237" s="19"/>
      <c r="G237" s="19"/>
      <c r="H237" s="19"/>
      <c r="I237" s="17"/>
      <c r="J237" s="20" t="s">
        <v>24</v>
      </c>
      <c r="K237" s="21" t="s">
        <v>25</v>
      </c>
    </row>
    <row r="238" spans="1:11" ht="15.75" customHeight="1">
      <c r="A238" s="22" t="s">
        <v>26</v>
      </c>
      <c r="B238" s="23" t="s">
        <v>27</v>
      </c>
      <c r="C238" s="22"/>
      <c r="D238" s="24"/>
      <c r="E238" s="24"/>
      <c r="F238" s="24"/>
      <c r="G238" s="24"/>
      <c r="H238" s="24"/>
      <c r="I238" s="25">
        <f aca="true" t="shared" si="12" ref="I238:I253">SUM(C238:H238)</f>
        <v>0</v>
      </c>
      <c r="J238" s="26"/>
      <c r="K238" s="27"/>
    </row>
    <row r="239" spans="1:11" ht="15.75" customHeight="1" thickBot="1">
      <c r="A239" s="28"/>
      <c r="B239" s="20" t="s">
        <v>28</v>
      </c>
      <c r="C239" s="28"/>
      <c r="D239" s="20"/>
      <c r="E239" s="29"/>
      <c r="F239" s="20"/>
      <c r="G239" s="20"/>
      <c r="H239" s="20"/>
      <c r="I239" s="30">
        <f t="shared" si="12"/>
        <v>0</v>
      </c>
      <c r="J239" s="20"/>
      <c r="K239" s="31"/>
    </row>
    <row r="240" spans="1:11" ht="15.75" customHeight="1">
      <c r="A240" s="32" t="s">
        <v>29</v>
      </c>
      <c r="B240" s="33" t="s">
        <v>30</v>
      </c>
      <c r="C240" s="32"/>
      <c r="D240" s="33"/>
      <c r="E240" s="34"/>
      <c r="F240" s="33"/>
      <c r="G240" s="33"/>
      <c r="H240" s="33"/>
      <c r="I240" s="35">
        <f t="shared" si="12"/>
        <v>0</v>
      </c>
      <c r="J240" s="26"/>
      <c r="K240" s="27"/>
    </row>
    <row r="241" spans="1:11" ht="15.75" customHeight="1" thickBot="1">
      <c r="A241" s="28"/>
      <c r="B241" s="20" t="s">
        <v>31</v>
      </c>
      <c r="C241" s="28"/>
      <c r="D241" s="20"/>
      <c r="E241" s="20"/>
      <c r="F241" s="20"/>
      <c r="G241" s="20"/>
      <c r="H241" s="20"/>
      <c r="I241" s="30">
        <f t="shared" si="12"/>
        <v>0</v>
      </c>
      <c r="J241" s="20"/>
      <c r="K241" s="31"/>
    </row>
    <row r="242" spans="1:11" ht="15.75" customHeight="1">
      <c r="A242" s="32" t="s">
        <v>32</v>
      </c>
      <c r="B242" s="33" t="s">
        <v>33</v>
      </c>
      <c r="C242" s="32"/>
      <c r="D242" s="33"/>
      <c r="E242" s="33"/>
      <c r="F242" s="33"/>
      <c r="G242" s="33"/>
      <c r="H242" s="33"/>
      <c r="I242" s="35">
        <f t="shared" si="12"/>
        <v>0</v>
      </c>
      <c r="J242" s="26"/>
      <c r="K242" s="27"/>
    </row>
    <row r="243" spans="1:11" ht="15.75" customHeight="1">
      <c r="A243" s="32"/>
      <c r="B243" s="33" t="s">
        <v>34</v>
      </c>
      <c r="C243" s="36"/>
      <c r="D243" s="26"/>
      <c r="E243" s="26"/>
      <c r="F243" s="26"/>
      <c r="G243" s="26"/>
      <c r="H243" s="26"/>
      <c r="I243" s="37">
        <f t="shared" si="12"/>
        <v>0</v>
      </c>
      <c r="J243" s="26"/>
      <c r="K243" s="27"/>
    </row>
    <row r="244" spans="1:11" ht="15.75" customHeight="1" thickBot="1">
      <c r="A244" s="28"/>
      <c r="B244" s="20" t="s">
        <v>35</v>
      </c>
      <c r="C244" s="28"/>
      <c r="D244" s="20"/>
      <c r="E244" s="20"/>
      <c r="F244" s="20"/>
      <c r="G244" s="20"/>
      <c r="H244" s="20"/>
      <c r="I244" s="30">
        <f t="shared" si="12"/>
        <v>0</v>
      </c>
      <c r="J244" s="20"/>
      <c r="K244" s="31"/>
    </row>
    <row r="245" spans="1:11" ht="15.75" customHeight="1">
      <c r="A245" s="32" t="s">
        <v>36</v>
      </c>
      <c r="B245" s="33" t="s">
        <v>37</v>
      </c>
      <c r="C245" s="32"/>
      <c r="D245" s="33"/>
      <c r="E245" s="33"/>
      <c r="F245" s="33"/>
      <c r="G245" s="33"/>
      <c r="H245" s="33"/>
      <c r="I245" s="35">
        <f t="shared" si="12"/>
        <v>0</v>
      </c>
      <c r="J245" s="26"/>
      <c r="K245" s="27"/>
    </row>
    <row r="246" spans="1:11" ht="15.75" customHeight="1" thickBot="1">
      <c r="A246" s="28"/>
      <c r="B246" s="20" t="s">
        <v>38</v>
      </c>
      <c r="C246" s="28"/>
      <c r="D246" s="20"/>
      <c r="E246" s="20"/>
      <c r="F246" s="20"/>
      <c r="G246" s="20"/>
      <c r="H246" s="20"/>
      <c r="I246" s="30">
        <f t="shared" si="12"/>
        <v>0</v>
      </c>
      <c r="J246" s="20"/>
      <c r="K246" s="31"/>
    </row>
    <row r="247" spans="1:11" ht="15.75" customHeight="1">
      <c r="A247" s="32" t="s">
        <v>39</v>
      </c>
      <c r="B247" s="33" t="s">
        <v>40</v>
      </c>
      <c r="C247" s="32"/>
      <c r="D247" s="33"/>
      <c r="E247" s="33"/>
      <c r="F247" s="33"/>
      <c r="G247" s="33"/>
      <c r="H247" s="33"/>
      <c r="I247" s="35">
        <f t="shared" si="12"/>
        <v>0</v>
      </c>
      <c r="J247" s="26"/>
      <c r="K247" s="27"/>
    </row>
    <row r="248" spans="1:11" ht="15.75" customHeight="1" thickBot="1">
      <c r="A248" s="28"/>
      <c r="B248" s="20" t="s">
        <v>41</v>
      </c>
      <c r="C248" s="28"/>
      <c r="D248" s="20"/>
      <c r="E248" s="20"/>
      <c r="F248" s="20"/>
      <c r="G248" s="20"/>
      <c r="H248" s="20"/>
      <c r="I248" s="30">
        <f t="shared" si="12"/>
        <v>0</v>
      </c>
      <c r="J248" s="20"/>
      <c r="K248" s="31"/>
    </row>
    <row r="249" spans="1:11" ht="15.75" customHeight="1">
      <c r="A249" s="32" t="s">
        <v>42</v>
      </c>
      <c r="B249" s="33" t="s">
        <v>43</v>
      </c>
      <c r="C249" s="32"/>
      <c r="D249" s="33"/>
      <c r="E249" s="33"/>
      <c r="F249" s="33"/>
      <c r="G249" s="33"/>
      <c r="H249" s="33"/>
      <c r="I249" s="35">
        <f t="shared" si="12"/>
        <v>0</v>
      </c>
      <c r="J249" s="26"/>
      <c r="K249" s="27"/>
    </row>
    <row r="250" spans="1:11" ht="15.75" customHeight="1" thickBot="1">
      <c r="A250" s="28"/>
      <c r="B250" s="20" t="s">
        <v>44</v>
      </c>
      <c r="C250" s="28"/>
      <c r="D250" s="20"/>
      <c r="E250" s="20"/>
      <c r="F250" s="20"/>
      <c r="G250" s="20"/>
      <c r="H250" s="20"/>
      <c r="I250" s="30">
        <f t="shared" si="12"/>
        <v>0</v>
      </c>
      <c r="J250" s="20"/>
      <c r="K250" s="31"/>
    </row>
    <row r="251" spans="1:11" ht="15.75" customHeight="1">
      <c r="A251" s="32" t="s">
        <v>45</v>
      </c>
      <c r="B251" s="33" t="s">
        <v>46</v>
      </c>
      <c r="C251" s="32"/>
      <c r="D251" s="33"/>
      <c r="E251" s="33"/>
      <c r="F251" s="33"/>
      <c r="G251" s="33"/>
      <c r="H251" s="33"/>
      <c r="I251" s="35">
        <f t="shared" si="12"/>
        <v>0</v>
      </c>
      <c r="J251" s="26"/>
      <c r="K251" s="27"/>
    </row>
    <row r="252" spans="1:11" ht="15.75" customHeight="1" thickBot="1">
      <c r="A252" s="28"/>
      <c r="B252" s="20" t="s">
        <v>47</v>
      </c>
      <c r="C252" s="28"/>
      <c r="D252" s="20"/>
      <c r="E252" s="20"/>
      <c r="F252" s="20"/>
      <c r="G252" s="20"/>
      <c r="H252" s="20"/>
      <c r="I252" s="30">
        <f t="shared" si="12"/>
        <v>0</v>
      </c>
      <c r="J252" s="20"/>
      <c r="K252" s="31"/>
    </row>
    <row r="253" spans="1:11" ht="15.75" customHeight="1">
      <c r="A253" s="32" t="s">
        <v>48</v>
      </c>
      <c r="B253" s="33" t="s">
        <v>49</v>
      </c>
      <c r="C253" s="32"/>
      <c r="D253" s="33"/>
      <c r="E253" s="33"/>
      <c r="F253" s="33"/>
      <c r="G253" s="33"/>
      <c r="H253" s="33"/>
      <c r="I253" s="35">
        <f t="shared" si="12"/>
        <v>0</v>
      </c>
      <c r="J253" s="26"/>
      <c r="K253" s="27"/>
    </row>
    <row r="254" spans="1:11" ht="15.75" customHeight="1">
      <c r="A254" s="32"/>
      <c r="B254" s="33" t="s">
        <v>50</v>
      </c>
      <c r="C254" s="36"/>
      <c r="D254" s="26"/>
      <c r="E254" s="26"/>
      <c r="F254" s="26"/>
      <c r="G254" s="26"/>
      <c r="H254" s="26"/>
      <c r="I254" s="37">
        <f aca="true" t="shared" si="13" ref="I254:I264">SUM(C254:H254)</f>
        <v>0</v>
      </c>
      <c r="J254" s="26"/>
      <c r="K254" s="27"/>
    </row>
    <row r="255" spans="1:11" ht="15.75" customHeight="1" thickBot="1">
      <c r="A255" s="28"/>
      <c r="B255" s="20" t="s">
        <v>51</v>
      </c>
      <c r="C255" s="28"/>
      <c r="D255" s="20"/>
      <c r="E255" s="20"/>
      <c r="F255" s="20"/>
      <c r="G255" s="20"/>
      <c r="H255" s="20"/>
      <c r="I255" s="30">
        <f t="shared" si="13"/>
        <v>0</v>
      </c>
      <c r="J255" s="20"/>
      <c r="K255" s="31"/>
    </row>
    <row r="256" spans="1:11" ht="15.75" customHeight="1">
      <c r="A256" s="32" t="s">
        <v>52</v>
      </c>
      <c r="B256" s="33" t="s">
        <v>53</v>
      </c>
      <c r="C256" s="32"/>
      <c r="D256" s="33"/>
      <c r="E256" s="33"/>
      <c r="F256" s="33"/>
      <c r="G256" s="33"/>
      <c r="H256" s="33"/>
      <c r="I256" s="35">
        <f t="shared" si="13"/>
        <v>0</v>
      </c>
      <c r="J256" s="26"/>
      <c r="K256" s="27"/>
    </row>
    <row r="257" spans="1:11" ht="15.75" customHeight="1" thickBot="1">
      <c r="A257" s="28"/>
      <c r="B257" s="20" t="s">
        <v>54</v>
      </c>
      <c r="C257" s="28"/>
      <c r="D257" s="20"/>
      <c r="E257" s="20"/>
      <c r="F257" s="20"/>
      <c r="G257" s="20"/>
      <c r="H257" s="20"/>
      <c r="I257" s="30">
        <f t="shared" si="13"/>
        <v>0</v>
      </c>
      <c r="J257" s="20"/>
      <c r="K257" s="31"/>
    </row>
    <row r="258" spans="1:11" ht="15.75" customHeight="1">
      <c r="A258" s="32" t="s">
        <v>55</v>
      </c>
      <c r="B258" s="33" t="s">
        <v>56</v>
      </c>
      <c r="C258" s="32"/>
      <c r="D258" s="33"/>
      <c r="E258" s="33"/>
      <c r="F258" s="33"/>
      <c r="G258" s="33"/>
      <c r="H258" s="33"/>
      <c r="I258" s="35">
        <f t="shared" si="13"/>
        <v>0</v>
      </c>
      <c r="J258" s="26"/>
      <c r="K258" s="27"/>
    </row>
    <row r="259" spans="1:11" ht="15.75" customHeight="1" thickBot="1">
      <c r="A259" s="28"/>
      <c r="B259" s="20" t="s">
        <v>57</v>
      </c>
      <c r="C259" s="28"/>
      <c r="D259" s="20"/>
      <c r="E259" s="20">
        <v>3</v>
      </c>
      <c r="F259" s="20"/>
      <c r="G259" s="20"/>
      <c r="H259" s="20"/>
      <c r="I259" s="30">
        <f t="shared" si="13"/>
        <v>3</v>
      </c>
      <c r="J259" s="20"/>
      <c r="K259" s="31"/>
    </row>
    <row r="260" spans="1:11" ht="15.75" customHeight="1">
      <c r="A260" s="32" t="s">
        <v>58</v>
      </c>
      <c r="B260" s="33" t="s">
        <v>59</v>
      </c>
      <c r="C260" s="32"/>
      <c r="D260" s="33"/>
      <c r="E260" s="33"/>
      <c r="F260" s="33"/>
      <c r="G260" s="33"/>
      <c r="H260" s="33"/>
      <c r="I260" s="35">
        <f t="shared" si="13"/>
        <v>0</v>
      </c>
      <c r="J260" s="26"/>
      <c r="K260" s="27"/>
    </row>
    <row r="261" spans="1:11" ht="15.75" customHeight="1" thickBot="1">
      <c r="A261" s="28"/>
      <c r="B261" s="20" t="s">
        <v>60</v>
      </c>
      <c r="C261" s="28"/>
      <c r="D261" s="20"/>
      <c r="E261" s="20"/>
      <c r="F261" s="20"/>
      <c r="G261" s="20"/>
      <c r="H261" s="20"/>
      <c r="I261" s="30">
        <f t="shared" si="13"/>
        <v>0</v>
      </c>
      <c r="J261" s="20"/>
      <c r="K261" s="31"/>
    </row>
    <row r="262" spans="1:11" ht="15.75" customHeight="1">
      <c r="A262" s="32" t="s">
        <v>61</v>
      </c>
      <c r="B262" s="33" t="s">
        <v>62</v>
      </c>
      <c r="C262" s="32"/>
      <c r="D262" s="33"/>
      <c r="E262" s="33"/>
      <c r="F262" s="33"/>
      <c r="G262" s="33"/>
      <c r="H262" s="33"/>
      <c r="I262" s="35">
        <f t="shared" si="13"/>
        <v>0</v>
      </c>
      <c r="J262" s="26"/>
      <c r="K262" s="27"/>
    </row>
    <row r="263" spans="1:11" ht="15.75" customHeight="1" thickBot="1">
      <c r="A263" s="28"/>
      <c r="B263" s="20" t="s">
        <v>63</v>
      </c>
      <c r="C263" s="28"/>
      <c r="D263" s="20"/>
      <c r="E263" s="20"/>
      <c r="F263" s="20"/>
      <c r="G263" s="20"/>
      <c r="H263" s="20"/>
      <c r="I263" s="30">
        <f t="shared" si="13"/>
        <v>0</v>
      </c>
      <c r="J263" s="20"/>
      <c r="K263" s="31"/>
    </row>
    <row r="264" spans="1:11" ht="15.75" customHeight="1" thickBot="1">
      <c r="A264" s="38" t="s">
        <v>22</v>
      </c>
      <c r="B264" s="39"/>
      <c r="C264" s="28">
        <f aca="true" t="shared" si="14" ref="C264:H264">SUM(C238:C263)</f>
        <v>0</v>
      </c>
      <c r="D264" s="20">
        <f t="shared" si="14"/>
        <v>0</v>
      </c>
      <c r="E264" s="20">
        <f t="shared" si="14"/>
        <v>3</v>
      </c>
      <c r="F264" s="20">
        <f t="shared" si="14"/>
        <v>0</v>
      </c>
      <c r="G264" s="20">
        <f t="shared" si="14"/>
        <v>0</v>
      </c>
      <c r="H264" s="20">
        <f t="shared" si="14"/>
        <v>0</v>
      </c>
      <c r="I264" s="30">
        <f t="shared" si="13"/>
        <v>3</v>
      </c>
      <c r="J264" s="20">
        <f>SUM(J238:J263)</f>
        <v>0</v>
      </c>
      <c r="K264" s="31">
        <f>SUM(K238:K263)</f>
        <v>0</v>
      </c>
    </row>
    <row r="268" spans="1:9" ht="15.75" customHeight="1">
      <c r="A268" s="1" t="s">
        <v>9</v>
      </c>
      <c r="B268" s="2"/>
      <c r="C268" s="3"/>
      <c r="E268" s="5"/>
      <c r="F268" s="6" t="s">
        <v>10</v>
      </c>
      <c r="G268" s="5"/>
      <c r="I268" s="2"/>
    </row>
    <row r="269" spans="1:9" ht="27" customHeight="1" thickBot="1">
      <c r="A269" s="1" t="s">
        <v>11</v>
      </c>
      <c r="C269" s="3"/>
      <c r="D269" s="8" t="s">
        <v>12</v>
      </c>
      <c r="E269" s="9" t="s">
        <v>72</v>
      </c>
      <c r="H269" s="5"/>
      <c r="I269" s="2"/>
    </row>
    <row r="270" spans="1:11" ht="15.75" customHeight="1">
      <c r="A270" s="10" t="s">
        <v>14</v>
      </c>
      <c r="B270" s="11" t="s">
        <v>15</v>
      </c>
      <c r="C270" s="12" t="s">
        <v>16</v>
      </c>
      <c r="D270" s="13" t="s">
        <v>17</v>
      </c>
      <c r="E270" s="13" t="s">
        <v>18</v>
      </c>
      <c r="F270" s="13" t="s">
        <v>19</v>
      </c>
      <c r="G270" s="13" t="s">
        <v>20</v>
      </c>
      <c r="H270" s="13" t="s">
        <v>21</v>
      </c>
      <c r="I270" s="11" t="s">
        <v>22</v>
      </c>
      <c r="J270" s="14" t="s">
        <v>23</v>
      </c>
      <c r="K270" s="15"/>
    </row>
    <row r="271" spans="1:11" ht="15.75" customHeight="1" thickBot="1">
      <c r="A271" s="16"/>
      <c r="B271" s="17"/>
      <c r="C271" s="18"/>
      <c r="D271" s="19"/>
      <c r="E271" s="19"/>
      <c r="F271" s="19"/>
      <c r="G271" s="19"/>
      <c r="H271" s="19"/>
      <c r="I271" s="17"/>
      <c r="J271" s="20" t="s">
        <v>24</v>
      </c>
      <c r="K271" s="21" t="s">
        <v>25</v>
      </c>
    </row>
    <row r="272" spans="1:11" ht="15.75" customHeight="1">
      <c r="A272" s="22" t="s">
        <v>26</v>
      </c>
      <c r="B272" s="23" t="s">
        <v>27</v>
      </c>
      <c r="C272" s="22"/>
      <c r="D272" s="24"/>
      <c r="E272" s="24"/>
      <c r="F272" s="24"/>
      <c r="G272" s="24"/>
      <c r="H272" s="24"/>
      <c r="I272" s="25">
        <f aca="true" t="shared" si="15" ref="I272:I287">SUM(C272:H272)</f>
        <v>0</v>
      </c>
      <c r="J272" s="26"/>
      <c r="K272" s="27"/>
    </row>
    <row r="273" spans="1:11" ht="15.75" customHeight="1" thickBot="1">
      <c r="A273" s="28"/>
      <c r="B273" s="20" t="s">
        <v>28</v>
      </c>
      <c r="C273" s="28"/>
      <c r="D273" s="20"/>
      <c r="E273" s="29"/>
      <c r="F273" s="20"/>
      <c r="G273" s="20"/>
      <c r="H273" s="20"/>
      <c r="I273" s="30">
        <f t="shared" si="15"/>
        <v>0</v>
      </c>
      <c r="J273" s="20"/>
      <c r="K273" s="31"/>
    </row>
    <row r="274" spans="1:11" ht="15.75" customHeight="1">
      <c r="A274" s="32" t="s">
        <v>29</v>
      </c>
      <c r="B274" s="33" t="s">
        <v>30</v>
      </c>
      <c r="C274" s="32"/>
      <c r="D274" s="33"/>
      <c r="E274" s="34"/>
      <c r="F274" s="33"/>
      <c r="G274" s="33"/>
      <c r="H274" s="33"/>
      <c r="I274" s="35">
        <f t="shared" si="15"/>
        <v>0</v>
      </c>
      <c r="J274" s="26"/>
      <c r="K274" s="27"/>
    </row>
    <row r="275" spans="1:11" ht="15.75" customHeight="1" thickBot="1">
      <c r="A275" s="28"/>
      <c r="B275" s="20" t="s">
        <v>31</v>
      </c>
      <c r="C275" s="28"/>
      <c r="D275" s="20"/>
      <c r="E275" s="20"/>
      <c r="F275" s="20"/>
      <c r="G275" s="20"/>
      <c r="H275" s="20"/>
      <c r="I275" s="30">
        <f t="shared" si="15"/>
        <v>0</v>
      </c>
      <c r="J275" s="20"/>
      <c r="K275" s="31"/>
    </row>
    <row r="276" spans="1:11" ht="15.75" customHeight="1">
      <c r="A276" s="32" t="s">
        <v>32</v>
      </c>
      <c r="B276" s="33" t="s">
        <v>33</v>
      </c>
      <c r="C276" s="32"/>
      <c r="D276" s="33"/>
      <c r="E276" s="33"/>
      <c r="F276" s="33"/>
      <c r="G276" s="33"/>
      <c r="H276" s="33"/>
      <c r="I276" s="35">
        <f t="shared" si="15"/>
        <v>0</v>
      </c>
      <c r="J276" s="26"/>
      <c r="K276" s="27"/>
    </row>
    <row r="277" spans="1:11" ht="15.75" customHeight="1">
      <c r="A277" s="32"/>
      <c r="B277" s="33" t="s">
        <v>34</v>
      </c>
      <c r="C277" s="36"/>
      <c r="D277" s="26"/>
      <c r="E277" s="26"/>
      <c r="F277" s="26"/>
      <c r="G277" s="26"/>
      <c r="H277" s="26"/>
      <c r="I277" s="37">
        <f t="shared" si="15"/>
        <v>0</v>
      </c>
      <c r="J277" s="26"/>
      <c r="K277" s="27"/>
    </row>
    <row r="278" spans="1:11" ht="15.75" customHeight="1" thickBot="1">
      <c r="A278" s="28"/>
      <c r="B278" s="20" t="s">
        <v>35</v>
      </c>
      <c r="C278" s="28"/>
      <c r="D278" s="20"/>
      <c r="E278" s="20"/>
      <c r="F278" s="20"/>
      <c r="G278" s="20"/>
      <c r="H278" s="20"/>
      <c r="I278" s="30">
        <f t="shared" si="15"/>
        <v>0</v>
      </c>
      <c r="J278" s="20"/>
      <c r="K278" s="31"/>
    </row>
    <row r="279" spans="1:11" ht="15.75" customHeight="1">
      <c r="A279" s="32" t="s">
        <v>36</v>
      </c>
      <c r="B279" s="33" t="s">
        <v>37</v>
      </c>
      <c r="C279" s="32"/>
      <c r="D279" s="33"/>
      <c r="E279" s="33"/>
      <c r="F279" s="33"/>
      <c r="G279" s="33"/>
      <c r="H279" s="33"/>
      <c r="I279" s="35">
        <f t="shared" si="15"/>
        <v>0</v>
      </c>
      <c r="J279" s="26"/>
      <c r="K279" s="27"/>
    </row>
    <row r="280" spans="1:11" ht="15.75" customHeight="1" thickBot="1">
      <c r="A280" s="28"/>
      <c r="B280" s="20" t="s">
        <v>38</v>
      </c>
      <c r="C280" s="28"/>
      <c r="D280" s="20"/>
      <c r="E280" s="20"/>
      <c r="F280" s="20"/>
      <c r="G280" s="20"/>
      <c r="H280" s="20"/>
      <c r="I280" s="30">
        <f t="shared" si="15"/>
        <v>0</v>
      </c>
      <c r="J280" s="20"/>
      <c r="K280" s="31"/>
    </row>
    <row r="281" spans="1:11" ht="15.75" customHeight="1">
      <c r="A281" s="32" t="s">
        <v>39</v>
      </c>
      <c r="B281" s="33" t="s">
        <v>40</v>
      </c>
      <c r="C281" s="32"/>
      <c r="D281" s="33"/>
      <c r="E281" s="33"/>
      <c r="F281" s="33"/>
      <c r="G281" s="33"/>
      <c r="H281" s="33"/>
      <c r="I281" s="35">
        <f t="shared" si="15"/>
        <v>0</v>
      </c>
      <c r="J281" s="26"/>
      <c r="K281" s="27"/>
    </row>
    <row r="282" spans="1:11" ht="15.75" customHeight="1" thickBot="1">
      <c r="A282" s="28"/>
      <c r="B282" s="20" t="s">
        <v>41</v>
      </c>
      <c r="C282" s="28"/>
      <c r="D282" s="20"/>
      <c r="E282" s="20"/>
      <c r="F282" s="20"/>
      <c r="G282" s="20"/>
      <c r="H282" s="20"/>
      <c r="I282" s="30">
        <f t="shared" si="15"/>
        <v>0</v>
      </c>
      <c r="J282" s="20"/>
      <c r="K282" s="31"/>
    </row>
    <row r="283" spans="1:11" ht="15.75" customHeight="1">
      <c r="A283" s="32" t="s">
        <v>42</v>
      </c>
      <c r="B283" s="33" t="s">
        <v>43</v>
      </c>
      <c r="C283" s="32"/>
      <c r="D283" s="33"/>
      <c r="E283" s="33"/>
      <c r="F283" s="33"/>
      <c r="G283" s="33"/>
      <c r="H283" s="33"/>
      <c r="I283" s="35">
        <f t="shared" si="15"/>
        <v>0</v>
      </c>
      <c r="J283" s="26"/>
      <c r="K283" s="27"/>
    </row>
    <row r="284" spans="1:11" ht="15.75" customHeight="1" thickBot="1">
      <c r="A284" s="28"/>
      <c r="B284" s="20" t="s">
        <v>44</v>
      </c>
      <c r="C284" s="28"/>
      <c r="D284" s="20"/>
      <c r="E284" s="20"/>
      <c r="F284" s="20"/>
      <c r="G284" s="20"/>
      <c r="H284" s="20"/>
      <c r="I284" s="30">
        <f t="shared" si="15"/>
        <v>0</v>
      </c>
      <c r="J284" s="20"/>
      <c r="K284" s="31"/>
    </row>
    <row r="285" spans="1:11" ht="15.75" customHeight="1">
      <c r="A285" s="32" t="s">
        <v>45</v>
      </c>
      <c r="B285" s="33" t="s">
        <v>46</v>
      </c>
      <c r="C285" s="32"/>
      <c r="D285" s="33"/>
      <c r="E285" s="33"/>
      <c r="F285" s="33"/>
      <c r="G285" s="33"/>
      <c r="H285" s="33"/>
      <c r="I285" s="35">
        <f t="shared" si="15"/>
        <v>0</v>
      </c>
      <c r="J285" s="26"/>
      <c r="K285" s="27"/>
    </row>
    <row r="286" spans="1:11" ht="15.75" customHeight="1" thickBot="1">
      <c r="A286" s="28"/>
      <c r="B286" s="20" t="s">
        <v>47</v>
      </c>
      <c r="C286" s="28"/>
      <c r="D286" s="20"/>
      <c r="E286" s="20"/>
      <c r="F286" s="20"/>
      <c r="G286" s="20"/>
      <c r="H286" s="20"/>
      <c r="I286" s="30">
        <f t="shared" si="15"/>
        <v>0</v>
      </c>
      <c r="J286" s="20"/>
      <c r="K286" s="31"/>
    </row>
    <row r="287" spans="1:11" ht="15.75" customHeight="1">
      <c r="A287" s="32" t="s">
        <v>48</v>
      </c>
      <c r="B287" s="33" t="s">
        <v>49</v>
      </c>
      <c r="C287" s="32"/>
      <c r="D287" s="33"/>
      <c r="E287" s="33"/>
      <c r="F287" s="33"/>
      <c r="G287" s="33"/>
      <c r="H287" s="33"/>
      <c r="I287" s="35">
        <f t="shared" si="15"/>
        <v>0</v>
      </c>
      <c r="J287" s="26"/>
      <c r="K287" s="27"/>
    </row>
    <row r="288" spans="1:11" ht="15.75" customHeight="1">
      <c r="A288" s="32"/>
      <c r="B288" s="33" t="s">
        <v>50</v>
      </c>
      <c r="C288" s="36"/>
      <c r="D288" s="26"/>
      <c r="E288" s="26"/>
      <c r="F288" s="26"/>
      <c r="G288" s="26"/>
      <c r="H288" s="26"/>
      <c r="I288" s="37">
        <f aca="true" t="shared" si="16" ref="I288:I298">SUM(C288:H288)</f>
        <v>0</v>
      </c>
      <c r="J288" s="26"/>
      <c r="K288" s="27"/>
    </row>
    <row r="289" spans="1:11" ht="15.75" customHeight="1" thickBot="1">
      <c r="A289" s="28"/>
      <c r="B289" s="20" t="s">
        <v>51</v>
      </c>
      <c r="C289" s="28"/>
      <c r="D289" s="20"/>
      <c r="E289" s="20"/>
      <c r="F289" s="20"/>
      <c r="G289" s="20"/>
      <c r="H289" s="20"/>
      <c r="I289" s="30">
        <f t="shared" si="16"/>
        <v>0</v>
      </c>
      <c r="J289" s="20"/>
      <c r="K289" s="31"/>
    </row>
    <row r="290" spans="1:11" ht="15.75" customHeight="1">
      <c r="A290" s="32" t="s">
        <v>52</v>
      </c>
      <c r="B290" s="33" t="s">
        <v>53</v>
      </c>
      <c r="C290" s="32"/>
      <c r="D290" s="33"/>
      <c r="E290" s="33"/>
      <c r="F290" s="33"/>
      <c r="G290" s="33"/>
      <c r="H290" s="33"/>
      <c r="I290" s="35">
        <f t="shared" si="16"/>
        <v>0</v>
      </c>
      <c r="J290" s="26"/>
      <c r="K290" s="27"/>
    </row>
    <row r="291" spans="1:11" ht="15.75" customHeight="1" thickBot="1">
      <c r="A291" s="28"/>
      <c r="B291" s="20" t="s">
        <v>54</v>
      </c>
      <c r="C291" s="28"/>
      <c r="D291" s="20"/>
      <c r="E291" s="20"/>
      <c r="F291" s="20"/>
      <c r="G291" s="20">
        <v>10</v>
      </c>
      <c r="H291" s="20"/>
      <c r="I291" s="30">
        <f t="shared" si="16"/>
        <v>10</v>
      </c>
      <c r="J291" s="20"/>
      <c r="K291" s="31"/>
    </row>
    <row r="292" spans="1:11" ht="15.75" customHeight="1">
      <c r="A292" s="32" t="s">
        <v>55</v>
      </c>
      <c r="B292" s="33" t="s">
        <v>56</v>
      </c>
      <c r="C292" s="32"/>
      <c r="D292" s="33"/>
      <c r="E292" s="33"/>
      <c r="F292" s="33"/>
      <c r="G292" s="33"/>
      <c r="H292" s="33"/>
      <c r="I292" s="35">
        <f t="shared" si="16"/>
        <v>0</v>
      </c>
      <c r="J292" s="26"/>
      <c r="K292" s="27"/>
    </row>
    <row r="293" spans="1:11" ht="15.75" customHeight="1" thickBot="1">
      <c r="A293" s="28"/>
      <c r="B293" s="20" t="s">
        <v>57</v>
      </c>
      <c r="C293" s="28"/>
      <c r="D293" s="20"/>
      <c r="E293" s="20"/>
      <c r="F293" s="20"/>
      <c r="G293" s="20"/>
      <c r="H293" s="20"/>
      <c r="I293" s="30">
        <f t="shared" si="16"/>
        <v>0</v>
      </c>
      <c r="J293" s="20"/>
      <c r="K293" s="31"/>
    </row>
    <row r="294" spans="1:11" ht="15.75" customHeight="1">
      <c r="A294" s="32" t="s">
        <v>58</v>
      </c>
      <c r="B294" s="33" t="s">
        <v>59</v>
      </c>
      <c r="C294" s="32"/>
      <c r="D294" s="33"/>
      <c r="E294" s="33"/>
      <c r="F294" s="33"/>
      <c r="G294" s="33"/>
      <c r="H294" s="33"/>
      <c r="I294" s="35">
        <f t="shared" si="16"/>
        <v>0</v>
      </c>
      <c r="J294" s="26"/>
      <c r="K294" s="27"/>
    </row>
    <row r="295" spans="1:11" ht="15.75" customHeight="1" thickBot="1">
      <c r="A295" s="28"/>
      <c r="B295" s="20" t="s">
        <v>60</v>
      </c>
      <c r="C295" s="28"/>
      <c r="D295" s="20"/>
      <c r="E295" s="20"/>
      <c r="F295" s="20"/>
      <c r="G295" s="20"/>
      <c r="H295" s="20"/>
      <c r="I295" s="30">
        <f t="shared" si="16"/>
        <v>0</v>
      </c>
      <c r="J295" s="20"/>
      <c r="K295" s="31"/>
    </row>
    <row r="296" spans="1:11" ht="15.75" customHeight="1">
      <c r="A296" s="32" t="s">
        <v>61</v>
      </c>
      <c r="B296" s="33" t="s">
        <v>62</v>
      </c>
      <c r="C296" s="32"/>
      <c r="D296" s="33"/>
      <c r="E296" s="33"/>
      <c r="F296" s="33"/>
      <c r="G296" s="33"/>
      <c r="H296" s="33"/>
      <c r="I296" s="35">
        <f t="shared" si="16"/>
        <v>0</v>
      </c>
      <c r="J296" s="26"/>
      <c r="K296" s="27"/>
    </row>
    <row r="297" spans="1:11" ht="15.75" customHeight="1" thickBot="1">
      <c r="A297" s="28"/>
      <c r="B297" s="20" t="s">
        <v>63</v>
      </c>
      <c r="C297" s="28"/>
      <c r="D297" s="20"/>
      <c r="E297" s="20"/>
      <c r="F297" s="20"/>
      <c r="G297" s="20"/>
      <c r="H297" s="20"/>
      <c r="I297" s="30">
        <f t="shared" si="16"/>
        <v>0</v>
      </c>
      <c r="J297" s="20"/>
      <c r="K297" s="31"/>
    </row>
    <row r="298" spans="1:11" ht="15.75" customHeight="1" thickBot="1">
      <c r="A298" s="38" t="s">
        <v>22</v>
      </c>
      <c r="B298" s="39"/>
      <c r="C298" s="28">
        <f aca="true" t="shared" si="17" ref="C298:H298">SUM(C272:C297)</f>
        <v>0</v>
      </c>
      <c r="D298" s="20">
        <f t="shared" si="17"/>
        <v>0</v>
      </c>
      <c r="E298" s="20">
        <f t="shared" si="17"/>
        <v>0</v>
      </c>
      <c r="F298" s="20">
        <f t="shared" si="17"/>
        <v>0</v>
      </c>
      <c r="G298" s="20">
        <f t="shared" si="17"/>
        <v>10</v>
      </c>
      <c r="H298" s="20">
        <f t="shared" si="17"/>
        <v>0</v>
      </c>
      <c r="I298" s="30">
        <f t="shared" si="16"/>
        <v>10</v>
      </c>
      <c r="J298" s="20">
        <f>SUM(J272:J297)</f>
        <v>0</v>
      </c>
      <c r="K298" s="31">
        <f>SUM(K272:K297)</f>
        <v>0</v>
      </c>
    </row>
    <row r="302" spans="1:9" ht="15.75" customHeight="1">
      <c r="A302" s="1" t="s">
        <v>9</v>
      </c>
      <c r="B302" s="2"/>
      <c r="C302" s="3"/>
      <c r="E302" s="5"/>
      <c r="F302" s="6" t="s">
        <v>10</v>
      </c>
      <c r="G302" s="5"/>
      <c r="I302" s="2"/>
    </row>
    <row r="303" spans="1:9" ht="27" customHeight="1" thickBot="1">
      <c r="A303" s="1" t="s">
        <v>11</v>
      </c>
      <c r="C303" s="3"/>
      <c r="D303" s="8" t="s">
        <v>12</v>
      </c>
      <c r="E303" s="9" t="s">
        <v>73</v>
      </c>
      <c r="H303" s="5"/>
      <c r="I303" s="2"/>
    </row>
    <row r="304" spans="1:11" ht="15.75" customHeight="1">
      <c r="A304" s="10" t="s">
        <v>14</v>
      </c>
      <c r="B304" s="11" t="s">
        <v>15</v>
      </c>
      <c r="C304" s="12" t="s">
        <v>16</v>
      </c>
      <c r="D304" s="13" t="s">
        <v>17</v>
      </c>
      <c r="E304" s="13" t="s">
        <v>18</v>
      </c>
      <c r="F304" s="13" t="s">
        <v>19</v>
      </c>
      <c r="G304" s="13" t="s">
        <v>20</v>
      </c>
      <c r="H304" s="13" t="s">
        <v>21</v>
      </c>
      <c r="I304" s="11" t="s">
        <v>22</v>
      </c>
      <c r="J304" s="14" t="s">
        <v>23</v>
      </c>
      <c r="K304" s="15"/>
    </row>
    <row r="305" spans="1:11" ht="15.75" customHeight="1" thickBot="1">
      <c r="A305" s="16"/>
      <c r="B305" s="17"/>
      <c r="C305" s="18"/>
      <c r="D305" s="19"/>
      <c r="E305" s="19"/>
      <c r="F305" s="19"/>
      <c r="G305" s="19"/>
      <c r="H305" s="19"/>
      <c r="I305" s="17"/>
      <c r="J305" s="20" t="s">
        <v>24</v>
      </c>
      <c r="K305" s="21" t="s">
        <v>25</v>
      </c>
    </row>
    <row r="306" spans="1:11" ht="15.75" customHeight="1">
      <c r="A306" s="22" t="s">
        <v>26</v>
      </c>
      <c r="B306" s="23" t="s">
        <v>27</v>
      </c>
      <c r="C306" s="22"/>
      <c r="D306" s="24"/>
      <c r="E306" s="24"/>
      <c r="F306" s="24"/>
      <c r="G306" s="24"/>
      <c r="H306" s="24"/>
      <c r="I306" s="25">
        <f aca="true" t="shared" si="18" ref="I306:I321">SUM(C306:H306)</f>
        <v>0</v>
      </c>
      <c r="J306" s="26"/>
      <c r="K306" s="27"/>
    </row>
    <row r="307" spans="1:11" ht="15.75" customHeight="1" thickBot="1">
      <c r="A307" s="28"/>
      <c r="B307" s="20" t="s">
        <v>28</v>
      </c>
      <c r="C307" s="28"/>
      <c r="D307" s="20"/>
      <c r="E307" s="29"/>
      <c r="F307" s="20"/>
      <c r="G307" s="20"/>
      <c r="H307" s="20"/>
      <c r="I307" s="30">
        <f t="shared" si="18"/>
        <v>0</v>
      </c>
      <c r="J307" s="20"/>
      <c r="K307" s="31"/>
    </row>
    <row r="308" spans="1:11" ht="15.75" customHeight="1">
      <c r="A308" s="32" t="s">
        <v>29</v>
      </c>
      <c r="B308" s="33" t="s">
        <v>30</v>
      </c>
      <c r="C308" s="32"/>
      <c r="D308" s="33"/>
      <c r="E308" s="34"/>
      <c r="F308" s="33"/>
      <c r="G308" s="33"/>
      <c r="H308" s="33"/>
      <c r="I308" s="35">
        <f t="shared" si="18"/>
        <v>0</v>
      </c>
      <c r="J308" s="26"/>
      <c r="K308" s="27"/>
    </row>
    <row r="309" spans="1:11" ht="15.75" customHeight="1" thickBot="1">
      <c r="A309" s="28"/>
      <c r="B309" s="20" t="s">
        <v>31</v>
      </c>
      <c r="C309" s="28"/>
      <c r="D309" s="20"/>
      <c r="E309" s="20"/>
      <c r="F309" s="20"/>
      <c r="G309" s="20"/>
      <c r="H309" s="20"/>
      <c r="I309" s="30">
        <f t="shared" si="18"/>
        <v>0</v>
      </c>
      <c r="J309" s="20"/>
      <c r="K309" s="31"/>
    </row>
    <row r="310" spans="1:11" ht="15.75" customHeight="1">
      <c r="A310" s="32" t="s">
        <v>32</v>
      </c>
      <c r="B310" s="33" t="s">
        <v>33</v>
      </c>
      <c r="C310" s="32"/>
      <c r="D310" s="33"/>
      <c r="E310" s="33"/>
      <c r="F310" s="33"/>
      <c r="G310" s="33"/>
      <c r="H310" s="33"/>
      <c r="I310" s="35">
        <f t="shared" si="18"/>
        <v>0</v>
      </c>
      <c r="J310" s="26"/>
      <c r="K310" s="27"/>
    </row>
    <row r="311" spans="1:11" ht="15.75" customHeight="1">
      <c r="A311" s="32"/>
      <c r="B311" s="33" t="s">
        <v>34</v>
      </c>
      <c r="C311" s="36"/>
      <c r="D311" s="26"/>
      <c r="E311" s="26"/>
      <c r="F311" s="26"/>
      <c r="G311" s="26"/>
      <c r="H311" s="26"/>
      <c r="I311" s="37">
        <f t="shared" si="18"/>
        <v>0</v>
      </c>
      <c r="J311" s="26"/>
      <c r="K311" s="27"/>
    </row>
    <row r="312" spans="1:11" ht="15.75" customHeight="1" thickBot="1">
      <c r="A312" s="28"/>
      <c r="B312" s="20" t="s">
        <v>35</v>
      </c>
      <c r="C312" s="28"/>
      <c r="D312" s="20"/>
      <c r="E312" s="20"/>
      <c r="F312" s="20"/>
      <c r="G312" s="20"/>
      <c r="H312" s="20"/>
      <c r="I312" s="30">
        <f t="shared" si="18"/>
        <v>0</v>
      </c>
      <c r="J312" s="20"/>
      <c r="K312" s="31"/>
    </row>
    <row r="313" spans="1:11" ht="15.75" customHeight="1">
      <c r="A313" s="32" t="s">
        <v>36</v>
      </c>
      <c r="B313" s="33" t="s">
        <v>37</v>
      </c>
      <c r="C313" s="32"/>
      <c r="D313" s="33"/>
      <c r="E313" s="33"/>
      <c r="F313" s="33"/>
      <c r="G313" s="33"/>
      <c r="H313" s="33"/>
      <c r="I313" s="35">
        <f t="shared" si="18"/>
        <v>0</v>
      </c>
      <c r="J313" s="26"/>
      <c r="K313" s="27"/>
    </row>
    <row r="314" spans="1:11" ht="15.75" customHeight="1" thickBot="1">
      <c r="A314" s="28"/>
      <c r="B314" s="20" t="s">
        <v>38</v>
      </c>
      <c r="C314" s="28"/>
      <c r="D314" s="20"/>
      <c r="E314" s="20"/>
      <c r="F314" s="20"/>
      <c r="G314" s="20"/>
      <c r="H314" s="20"/>
      <c r="I314" s="30">
        <f t="shared" si="18"/>
        <v>0</v>
      </c>
      <c r="J314" s="20"/>
      <c r="K314" s="31"/>
    </row>
    <row r="315" spans="1:11" ht="15.75" customHeight="1">
      <c r="A315" s="32" t="s">
        <v>39</v>
      </c>
      <c r="B315" s="33" t="s">
        <v>40</v>
      </c>
      <c r="C315" s="32"/>
      <c r="D315" s="33"/>
      <c r="E315" s="33"/>
      <c r="F315" s="33"/>
      <c r="G315" s="33">
        <v>1</v>
      </c>
      <c r="H315" s="33"/>
      <c r="I315" s="35">
        <f t="shared" si="18"/>
        <v>1</v>
      </c>
      <c r="J315" s="26"/>
      <c r="K315" s="27"/>
    </row>
    <row r="316" spans="1:11" ht="15.75" customHeight="1" thickBot="1">
      <c r="A316" s="28"/>
      <c r="B316" s="20" t="s">
        <v>41</v>
      </c>
      <c r="C316" s="28"/>
      <c r="D316" s="20"/>
      <c r="E316" s="20"/>
      <c r="F316" s="20"/>
      <c r="G316" s="20">
        <v>1</v>
      </c>
      <c r="H316" s="20"/>
      <c r="I316" s="30">
        <f t="shared" si="18"/>
        <v>1</v>
      </c>
      <c r="J316" s="20"/>
      <c r="K316" s="31"/>
    </row>
    <row r="317" spans="1:11" ht="15.75" customHeight="1">
      <c r="A317" s="32" t="s">
        <v>42</v>
      </c>
      <c r="B317" s="33" t="s">
        <v>43</v>
      </c>
      <c r="C317" s="32"/>
      <c r="D317" s="33"/>
      <c r="E317" s="33"/>
      <c r="F317" s="33"/>
      <c r="G317" s="33"/>
      <c r="H317" s="33"/>
      <c r="I317" s="35">
        <f t="shared" si="18"/>
        <v>0</v>
      </c>
      <c r="J317" s="26"/>
      <c r="K317" s="27"/>
    </row>
    <row r="318" spans="1:11" ht="15.75" customHeight="1" thickBot="1">
      <c r="A318" s="28"/>
      <c r="B318" s="20" t="s">
        <v>44</v>
      </c>
      <c r="C318" s="28"/>
      <c r="D318" s="20"/>
      <c r="E318" s="20"/>
      <c r="F318" s="20"/>
      <c r="G318" s="20"/>
      <c r="H318" s="20"/>
      <c r="I318" s="30">
        <f t="shared" si="18"/>
        <v>0</v>
      </c>
      <c r="J318" s="20"/>
      <c r="K318" s="31"/>
    </row>
    <row r="319" spans="1:11" ht="15.75" customHeight="1">
      <c r="A319" s="32" t="s">
        <v>45</v>
      </c>
      <c r="B319" s="33" t="s">
        <v>46</v>
      </c>
      <c r="C319" s="32"/>
      <c r="D319" s="33"/>
      <c r="E319" s="33"/>
      <c r="F319" s="33"/>
      <c r="G319" s="33"/>
      <c r="H319" s="33"/>
      <c r="I319" s="35">
        <f t="shared" si="18"/>
        <v>0</v>
      </c>
      <c r="J319" s="26"/>
      <c r="K319" s="27"/>
    </row>
    <row r="320" spans="1:11" ht="15.75" customHeight="1" thickBot="1">
      <c r="A320" s="28"/>
      <c r="B320" s="20" t="s">
        <v>47</v>
      </c>
      <c r="C320" s="28"/>
      <c r="D320" s="20"/>
      <c r="E320" s="20"/>
      <c r="F320" s="20"/>
      <c r="G320" s="20"/>
      <c r="H320" s="20"/>
      <c r="I320" s="30">
        <f t="shared" si="18"/>
        <v>0</v>
      </c>
      <c r="J320" s="20"/>
      <c r="K320" s="31"/>
    </row>
    <row r="321" spans="1:11" ht="15.75" customHeight="1">
      <c r="A321" s="32" t="s">
        <v>48</v>
      </c>
      <c r="B321" s="33" t="s">
        <v>49</v>
      </c>
      <c r="C321" s="32"/>
      <c r="D321" s="33"/>
      <c r="E321" s="33"/>
      <c r="F321" s="33"/>
      <c r="G321" s="33"/>
      <c r="H321" s="33"/>
      <c r="I321" s="35">
        <f t="shared" si="18"/>
        <v>0</v>
      </c>
      <c r="J321" s="26"/>
      <c r="K321" s="27"/>
    </row>
    <row r="322" spans="1:11" ht="15.75" customHeight="1">
      <c r="A322" s="32"/>
      <c r="B322" s="33" t="s">
        <v>50</v>
      </c>
      <c r="C322" s="36"/>
      <c r="D322" s="26"/>
      <c r="E322" s="26"/>
      <c r="F322" s="26"/>
      <c r="G322" s="26"/>
      <c r="H322" s="26"/>
      <c r="I322" s="37">
        <f aca="true" t="shared" si="19" ref="I322:I332">SUM(C322:H322)</f>
        <v>0</v>
      </c>
      <c r="J322" s="26"/>
      <c r="K322" s="27"/>
    </row>
    <row r="323" spans="1:11" ht="15.75" customHeight="1" thickBot="1">
      <c r="A323" s="28"/>
      <c r="B323" s="20" t="s">
        <v>51</v>
      </c>
      <c r="C323" s="28"/>
      <c r="D323" s="20"/>
      <c r="E323" s="20"/>
      <c r="F323" s="20"/>
      <c r="G323" s="20"/>
      <c r="H323" s="20"/>
      <c r="I323" s="30">
        <f t="shared" si="19"/>
        <v>0</v>
      </c>
      <c r="J323" s="20"/>
      <c r="K323" s="31"/>
    </row>
    <row r="324" spans="1:11" ht="15.75" customHeight="1">
      <c r="A324" s="32" t="s">
        <v>52</v>
      </c>
      <c r="B324" s="33" t="s">
        <v>53</v>
      </c>
      <c r="C324" s="32"/>
      <c r="D324" s="33"/>
      <c r="E324" s="33"/>
      <c r="F324" s="33"/>
      <c r="G324" s="33"/>
      <c r="H324" s="33"/>
      <c r="I324" s="35">
        <f t="shared" si="19"/>
        <v>0</v>
      </c>
      <c r="J324" s="26"/>
      <c r="K324" s="27"/>
    </row>
    <row r="325" spans="1:11" ht="15.75" customHeight="1" thickBot="1">
      <c r="A325" s="28"/>
      <c r="B325" s="20" t="s">
        <v>54</v>
      </c>
      <c r="C325" s="28"/>
      <c r="D325" s="20"/>
      <c r="E325" s="20"/>
      <c r="F325" s="20"/>
      <c r="G325" s="20"/>
      <c r="H325" s="20"/>
      <c r="I325" s="30">
        <f t="shared" si="19"/>
        <v>0</v>
      </c>
      <c r="J325" s="20"/>
      <c r="K325" s="31"/>
    </row>
    <row r="326" spans="1:11" ht="15.75" customHeight="1">
      <c r="A326" s="32" t="s">
        <v>55</v>
      </c>
      <c r="B326" s="33" t="s">
        <v>56</v>
      </c>
      <c r="C326" s="32"/>
      <c r="D326" s="33"/>
      <c r="E326" s="33"/>
      <c r="F326" s="33"/>
      <c r="G326" s="33"/>
      <c r="H326" s="33"/>
      <c r="I326" s="35">
        <f t="shared" si="19"/>
        <v>0</v>
      </c>
      <c r="J326" s="26"/>
      <c r="K326" s="27"/>
    </row>
    <row r="327" spans="1:11" ht="15.75" customHeight="1" thickBot="1">
      <c r="A327" s="28"/>
      <c r="B327" s="20" t="s">
        <v>57</v>
      </c>
      <c r="C327" s="28"/>
      <c r="D327" s="20"/>
      <c r="E327" s="20"/>
      <c r="F327" s="20"/>
      <c r="G327" s="20"/>
      <c r="H327" s="20"/>
      <c r="I327" s="30">
        <f t="shared" si="19"/>
        <v>0</v>
      </c>
      <c r="J327" s="20"/>
      <c r="K327" s="31"/>
    </row>
    <row r="328" spans="1:11" ht="15.75" customHeight="1">
      <c r="A328" s="32" t="s">
        <v>58</v>
      </c>
      <c r="B328" s="33" t="s">
        <v>59</v>
      </c>
      <c r="C328" s="32"/>
      <c r="D328" s="33"/>
      <c r="E328" s="33"/>
      <c r="F328" s="33"/>
      <c r="G328" s="33"/>
      <c r="H328" s="33"/>
      <c r="I328" s="35">
        <f t="shared" si="19"/>
        <v>0</v>
      </c>
      <c r="J328" s="26"/>
      <c r="K328" s="27"/>
    </row>
    <row r="329" spans="1:11" ht="15.75" customHeight="1" thickBot="1">
      <c r="A329" s="28"/>
      <c r="B329" s="20" t="s">
        <v>60</v>
      </c>
      <c r="C329" s="28"/>
      <c r="D329" s="20"/>
      <c r="E329" s="20"/>
      <c r="F329" s="20"/>
      <c r="G329" s="20"/>
      <c r="H329" s="20"/>
      <c r="I329" s="30">
        <f t="shared" si="19"/>
        <v>0</v>
      </c>
      <c r="J329" s="20"/>
      <c r="K329" s="31"/>
    </row>
    <row r="330" spans="1:11" ht="15.75" customHeight="1">
      <c r="A330" s="32" t="s">
        <v>61</v>
      </c>
      <c r="B330" s="33" t="s">
        <v>62</v>
      </c>
      <c r="C330" s="32"/>
      <c r="D330" s="33"/>
      <c r="E330" s="33"/>
      <c r="F330" s="33"/>
      <c r="G330" s="33"/>
      <c r="H330" s="33"/>
      <c r="I330" s="35">
        <f t="shared" si="19"/>
        <v>0</v>
      </c>
      <c r="J330" s="26"/>
      <c r="K330" s="27"/>
    </row>
    <row r="331" spans="1:11" ht="15.75" customHeight="1" thickBot="1">
      <c r="A331" s="28"/>
      <c r="B331" s="20" t="s">
        <v>63</v>
      </c>
      <c r="C331" s="28"/>
      <c r="D331" s="20"/>
      <c r="E331" s="20"/>
      <c r="F331" s="20"/>
      <c r="G331" s="20"/>
      <c r="H331" s="20"/>
      <c r="I331" s="30">
        <f t="shared" si="19"/>
        <v>0</v>
      </c>
      <c r="J331" s="20"/>
      <c r="K331" s="31"/>
    </row>
    <row r="332" spans="1:11" ht="15.75" customHeight="1" thickBot="1">
      <c r="A332" s="38" t="s">
        <v>22</v>
      </c>
      <c r="B332" s="39"/>
      <c r="C332" s="28">
        <f aca="true" t="shared" si="20" ref="C332:H332">SUM(C306:C331)</f>
        <v>0</v>
      </c>
      <c r="D332" s="20">
        <f t="shared" si="20"/>
        <v>0</v>
      </c>
      <c r="E332" s="20">
        <f t="shared" si="20"/>
        <v>0</v>
      </c>
      <c r="F332" s="20">
        <f t="shared" si="20"/>
        <v>0</v>
      </c>
      <c r="G332" s="20">
        <f t="shared" si="20"/>
        <v>2</v>
      </c>
      <c r="H332" s="20">
        <f t="shared" si="20"/>
        <v>0</v>
      </c>
      <c r="I332" s="30">
        <f t="shared" si="19"/>
        <v>2</v>
      </c>
      <c r="J332" s="20">
        <f>SUM(J306:J331)</f>
        <v>0</v>
      </c>
      <c r="K332" s="31">
        <f>SUM(K306:K331)</f>
        <v>0</v>
      </c>
    </row>
    <row r="336" spans="1:9" ht="15.75" customHeight="1">
      <c r="A336" s="4"/>
      <c r="B336" s="4"/>
      <c r="I336" s="4"/>
    </row>
    <row r="337" spans="1:9" ht="15.75" customHeight="1">
      <c r="A337" s="4"/>
      <c r="B337" s="4"/>
      <c r="I337" s="4"/>
    </row>
    <row r="338" spans="1:9" ht="15.75" customHeight="1">
      <c r="A338" s="4"/>
      <c r="B338" s="4"/>
      <c r="I338" s="4"/>
    </row>
    <row r="339" spans="1:9" ht="15.75" customHeight="1">
      <c r="A339" s="4"/>
      <c r="B339" s="4"/>
      <c r="I339" s="4"/>
    </row>
    <row r="340" spans="1:9" ht="15.75" customHeight="1">
      <c r="A340" s="4"/>
      <c r="B340" s="4"/>
      <c r="I340" s="4"/>
    </row>
    <row r="341" spans="1:9" ht="15.75" customHeight="1">
      <c r="A341" s="4"/>
      <c r="B341" s="4"/>
      <c r="I341" s="4"/>
    </row>
    <row r="342" spans="1:9" ht="15.75" customHeight="1">
      <c r="A342" s="4"/>
      <c r="B342" s="4"/>
      <c r="I342" s="4"/>
    </row>
    <row r="343" spans="1:9" ht="15.75" customHeight="1">
      <c r="A343" s="4"/>
      <c r="B343" s="4"/>
      <c r="I343" s="4"/>
    </row>
    <row r="344" spans="1:9" ht="15.75" customHeight="1">
      <c r="A344" s="4"/>
      <c r="B344" s="4"/>
      <c r="I344" s="4"/>
    </row>
    <row r="345" spans="1:9" ht="15.75" customHeight="1">
      <c r="A345" s="4"/>
      <c r="B345" s="4"/>
      <c r="I345" s="4"/>
    </row>
    <row r="346" spans="1:9" ht="15.75" customHeight="1">
      <c r="A346" s="4"/>
      <c r="B346" s="4"/>
      <c r="I346" s="4"/>
    </row>
    <row r="347" spans="1:9" ht="15.75" customHeight="1">
      <c r="A347" s="4"/>
      <c r="B347" s="4"/>
      <c r="I347" s="4"/>
    </row>
    <row r="348" spans="1:9" ht="15.75" customHeight="1">
      <c r="A348" s="4"/>
      <c r="B348" s="4"/>
      <c r="I348" s="4"/>
    </row>
    <row r="349" spans="1:9" ht="15.75" customHeight="1">
      <c r="A349" s="4"/>
      <c r="B349" s="4"/>
      <c r="I349" s="4"/>
    </row>
    <row r="350" spans="1:9" ht="15.75" customHeight="1">
      <c r="A350" s="4"/>
      <c r="B350" s="4"/>
      <c r="I350" s="4"/>
    </row>
    <row r="351" spans="1:9" ht="15.75" customHeight="1">
      <c r="A351" s="4"/>
      <c r="B351" s="4"/>
      <c r="I351" s="4"/>
    </row>
    <row r="352" spans="1:9" ht="15.75" customHeight="1">
      <c r="A352" s="4"/>
      <c r="B352" s="4"/>
      <c r="I352" s="4"/>
    </row>
    <row r="353" spans="1:9" ht="15.75" customHeight="1">
      <c r="A353" s="4"/>
      <c r="B353" s="4"/>
      <c r="I353" s="4"/>
    </row>
    <row r="354" spans="1:9" ht="15.75" customHeight="1">
      <c r="A354" s="4"/>
      <c r="B354" s="4"/>
      <c r="I354" s="4"/>
    </row>
    <row r="355" spans="1:9" ht="15.75" customHeight="1">
      <c r="A355" s="4"/>
      <c r="B355" s="4"/>
      <c r="I355" s="4"/>
    </row>
    <row r="356" spans="1:9" ht="15.75" customHeight="1">
      <c r="A356" s="4"/>
      <c r="B356" s="4"/>
      <c r="I356" s="4"/>
    </row>
    <row r="357" spans="1:9" ht="15.75" customHeight="1">
      <c r="A357" s="4"/>
      <c r="B357" s="4"/>
      <c r="I357" s="4"/>
    </row>
    <row r="358" spans="1:9" ht="15.75" customHeight="1">
      <c r="A358" s="4"/>
      <c r="B358" s="4"/>
      <c r="I358" s="4"/>
    </row>
    <row r="359" spans="1:9" ht="15.75" customHeight="1">
      <c r="A359" s="4"/>
      <c r="B359" s="4"/>
      <c r="I359" s="4"/>
    </row>
    <row r="360" spans="1:9" ht="15.75" customHeight="1">
      <c r="A360" s="4"/>
      <c r="B360" s="4"/>
      <c r="I360" s="4"/>
    </row>
    <row r="361" spans="1:9" ht="15.75" customHeight="1">
      <c r="A361" s="4"/>
      <c r="B361" s="4"/>
      <c r="I361" s="4"/>
    </row>
    <row r="362" spans="1:9" ht="15.75" customHeight="1">
      <c r="A362" s="4"/>
      <c r="B362" s="4"/>
      <c r="I362" s="4"/>
    </row>
    <row r="363" spans="1:9" ht="15.75" customHeight="1">
      <c r="A363" s="4"/>
      <c r="B363" s="4"/>
      <c r="I363" s="4"/>
    </row>
    <row r="364" spans="1:9" ht="15.75" customHeight="1">
      <c r="A364" s="4"/>
      <c r="B364" s="4"/>
      <c r="I364" s="4"/>
    </row>
    <row r="365" spans="1:9" ht="15.75" customHeight="1">
      <c r="A365" s="4"/>
      <c r="B365" s="4"/>
      <c r="I365" s="4"/>
    </row>
    <row r="366" spans="1:9" ht="15.75" customHeight="1">
      <c r="A366" s="4"/>
      <c r="B366" s="4"/>
      <c r="I366" s="4"/>
    </row>
    <row r="367" spans="1:9" ht="15.75" customHeight="1">
      <c r="A367" s="4"/>
      <c r="B367" s="4"/>
      <c r="I367" s="4"/>
    </row>
    <row r="368" spans="1:9" ht="15.75" customHeight="1">
      <c r="A368" s="4"/>
      <c r="B368" s="4"/>
      <c r="I368" s="4"/>
    </row>
    <row r="369" spans="1:9" ht="15.75" customHeight="1">
      <c r="A369" s="4"/>
      <c r="B369" s="4"/>
      <c r="I369" s="4"/>
    </row>
    <row r="370" spans="1:9" ht="15.75" customHeight="1">
      <c r="A370" s="4"/>
      <c r="B370" s="4"/>
      <c r="I370" s="4"/>
    </row>
    <row r="371" spans="1:9" ht="15.75" customHeight="1">
      <c r="A371" s="4"/>
      <c r="B371" s="4"/>
      <c r="I371" s="4"/>
    </row>
    <row r="372" spans="1:9" ht="15.75" customHeight="1">
      <c r="A372" s="4"/>
      <c r="B372" s="4"/>
      <c r="I372" s="4"/>
    </row>
    <row r="373" spans="1:9" ht="15.75" customHeight="1">
      <c r="A373" s="4"/>
      <c r="B373" s="4"/>
      <c r="I373" s="4"/>
    </row>
    <row r="374" spans="1:9" ht="15.75" customHeight="1">
      <c r="A374" s="4"/>
      <c r="B374" s="4"/>
      <c r="I374" s="4"/>
    </row>
    <row r="375" spans="1:9" ht="15.75" customHeight="1">
      <c r="A375" s="4"/>
      <c r="B375" s="4"/>
      <c r="I375" s="4"/>
    </row>
    <row r="376" spans="1:9" ht="15.75" customHeight="1">
      <c r="A376" s="4"/>
      <c r="B376" s="4"/>
      <c r="I376" s="4"/>
    </row>
    <row r="377" spans="1:9" ht="15.75" customHeight="1">
      <c r="A377" s="4"/>
      <c r="B377" s="4"/>
      <c r="I377" s="4"/>
    </row>
    <row r="378" spans="1:9" ht="15.75" customHeight="1">
      <c r="A378" s="4"/>
      <c r="B378" s="4"/>
      <c r="I378" s="4"/>
    </row>
    <row r="379" spans="1:9" ht="15.75" customHeight="1">
      <c r="A379" s="4"/>
      <c r="B379" s="4"/>
      <c r="I379" s="4"/>
    </row>
    <row r="380" spans="1:9" ht="15.75" customHeight="1">
      <c r="A380" s="4"/>
      <c r="B380" s="4"/>
      <c r="I380" s="4"/>
    </row>
    <row r="381" spans="1:9" ht="15.75" customHeight="1">
      <c r="A381" s="4"/>
      <c r="B381" s="4"/>
      <c r="I381" s="4"/>
    </row>
    <row r="382" spans="1:9" ht="15.75" customHeight="1">
      <c r="A382" s="4"/>
      <c r="B382" s="4"/>
      <c r="I382" s="4"/>
    </row>
    <row r="383" spans="1:9" ht="15.75" customHeight="1">
      <c r="A383" s="4"/>
      <c r="B383" s="4"/>
      <c r="I383" s="4"/>
    </row>
    <row r="384" spans="1:9" ht="15.75" customHeight="1">
      <c r="A384" s="4"/>
      <c r="B384" s="4"/>
      <c r="I384" s="4"/>
    </row>
    <row r="385" spans="1:9" ht="15.75" customHeight="1">
      <c r="A385" s="4"/>
      <c r="B385" s="4"/>
      <c r="I385" s="4"/>
    </row>
    <row r="386" spans="1:9" ht="15.75" customHeight="1">
      <c r="A386" s="4"/>
      <c r="B386" s="4"/>
      <c r="I386" s="4"/>
    </row>
    <row r="387" spans="1:9" ht="15.75" customHeight="1">
      <c r="A387" s="4"/>
      <c r="B387" s="4"/>
      <c r="I387" s="4"/>
    </row>
    <row r="388" spans="1:9" ht="15.75" customHeight="1">
      <c r="A388" s="4"/>
      <c r="B388" s="4"/>
      <c r="I388" s="4"/>
    </row>
    <row r="389" spans="1:9" ht="15.75" customHeight="1">
      <c r="A389" s="4"/>
      <c r="B389" s="4"/>
      <c r="I389" s="4"/>
    </row>
    <row r="390" spans="1:9" ht="15.75" customHeight="1">
      <c r="A390" s="4"/>
      <c r="B390" s="4"/>
      <c r="I390" s="4"/>
    </row>
    <row r="391" spans="1:9" ht="15.75" customHeight="1">
      <c r="A391" s="4"/>
      <c r="B391" s="4"/>
      <c r="I391" s="4"/>
    </row>
    <row r="392" spans="1:9" ht="15.75" customHeight="1">
      <c r="A392" s="4"/>
      <c r="B392" s="4"/>
      <c r="I392" s="4"/>
    </row>
    <row r="393" spans="1:9" ht="15.75" customHeight="1">
      <c r="A393" s="4"/>
      <c r="B393" s="4"/>
      <c r="I393" s="4"/>
    </row>
    <row r="394" spans="1:9" ht="15.75" customHeight="1">
      <c r="A394" s="4"/>
      <c r="B394" s="4"/>
      <c r="I394" s="4"/>
    </row>
    <row r="395" spans="1:9" ht="15.75" customHeight="1">
      <c r="A395" s="4"/>
      <c r="B395" s="4"/>
      <c r="I395" s="4"/>
    </row>
    <row r="396" spans="1:9" ht="15.75" customHeight="1">
      <c r="A396" s="4"/>
      <c r="B396" s="4"/>
      <c r="I396" s="4"/>
    </row>
    <row r="397" spans="1:9" ht="15.75" customHeight="1">
      <c r="A397" s="4"/>
      <c r="B397" s="4"/>
      <c r="I397" s="4"/>
    </row>
    <row r="398" spans="1:9" ht="15.75" customHeight="1">
      <c r="A398" s="4"/>
      <c r="B398" s="4"/>
      <c r="I398" s="4"/>
    </row>
    <row r="399" spans="1:9" ht="15.75" customHeight="1">
      <c r="A399" s="4"/>
      <c r="B399" s="4"/>
      <c r="I399" s="4"/>
    </row>
    <row r="400" spans="1:9" ht="15.75" customHeight="1">
      <c r="A400" s="4"/>
      <c r="B400" s="4"/>
      <c r="I400" s="4"/>
    </row>
    <row r="401" spans="1:9" ht="15.75" customHeight="1">
      <c r="A401" s="4"/>
      <c r="B401" s="4"/>
      <c r="I401" s="4"/>
    </row>
    <row r="402" spans="1:9" ht="15.75" customHeight="1">
      <c r="A402" s="4"/>
      <c r="B402" s="4"/>
      <c r="I402" s="4"/>
    </row>
    <row r="403" spans="1:9" ht="15.75" customHeight="1">
      <c r="A403" s="4"/>
      <c r="B403" s="4"/>
      <c r="I403" s="4"/>
    </row>
    <row r="404" spans="1:9" ht="15.75" customHeight="1">
      <c r="A404" s="4"/>
      <c r="B404" s="4"/>
      <c r="I404" s="4"/>
    </row>
    <row r="405" spans="1:9" ht="15.75" customHeight="1">
      <c r="A405" s="4"/>
      <c r="B405" s="4"/>
      <c r="I405" s="4"/>
    </row>
    <row r="406" spans="1:9" ht="15.75" customHeight="1">
      <c r="A406" s="4"/>
      <c r="B406" s="4"/>
      <c r="I406" s="4"/>
    </row>
    <row r="407" spans="1:9" ht="15.75" customHeight="1">
      <c r="A407" s="4"/>
      <c r="B407" s="4"/>
      <c r="I407" s="4"/>
    </row>
    <row r="408" spans="1:9" ht="15.75" customHeight="1">
      <c r="A408" s="4"/>
      <c r="B408" s="4"/>
      <c r="I408" s="4"/>
    </row>
    <row r="409" spans="1:9" ht="15.75" customHeight="1">
      <c r="A409" s="4"/>
      <c r="B409" s="4"/>
      <c r="I409" s="4"/>
    </row>
    <row r="410" spans="1:9" ht="15.75" customHeight="1">
      <c r="A410" s="4"/>
      <c r="B410" s="4"/>
      <c r="I410" s="4"/>
    </row>
    <row r="411" spans="1:9" ht="15.75" customHeight="1">
      <c r="A411" s="4"/>
      <c r="B411" s="4"/>
      <c r="I411" s="4"/>
    </row>
    <row r="412" spans="1:9" ht="15.75" customHeight="1">
      <c r="A412" s="4"/>
      <c r="B412" s="4"/>
      <c r="I412" s="4"/>
    </row>
    <row r="413" spans="1:9" ht="15.75" customHeight="1">
      <c r="A413" s="4"/>
      <c r="B413" s="4"/>
      <c r="I413" s="4"/>
    </row>
    <row r="414" spans="1:9" ht="15.75" customHeight="1">
      <c r="A414" s="4"/>
      <c r="B414" s="4"/>
      <c r="I414" s="4"/>
    </row>
    <row r="415" spans="1:9" ht="15.75" customHeight="1">
      <c r="A415" s="4"/>
      <c r="B415" s="4"/>
      <c r="I415" s="4"/>
    </row>
    <row r="416" spans="1:9" ht="15.75" customHeight="1">
      <c r="A416" s="4"/>
      <c r="B416" s="4"/>
      <c r="I416" s="4"/>
    </row>
    <row r="417" spans="1:9" ht="15.75" customHeight="1">
      <c r="A417" s="4"/>
      <c r="B417" s="4"/>
      <c r="I417" s="4"/>
    </row>
    <row r="418" spans="1:9" ht="15.75" customHeight="1">
      <c r="A418" s="4"/>
      <c r="B418" s="4"/>
      <c r="I418" s="4"/>
    </row>
    <row r="419" spans="1:9" ht="15.75" customHeight="1">
      <c r="A419" s="4"/>
      <c r="B419" s="4"/>
      <c r="I419" s="4"/>
    </row>
    <row r="420" spans="1:9" ht="15.75" customHeight="1">
      <c r="A420" s="4"/>
      <c r="B420" s="4"/>
      <c r="I420" s="4"/>
    </row>
    <row r="421" spans="1:9" ht="15.75" customHeight="1">
      <c r="A421" s="4"/>
      <c r="B421" s="4"/>
      <c r="I421" s="4"/>
    </row>
    <row r="422" spans="1:9" ht="15.75" customHeight="1">
      <c r="A422" s="4"/>
      <c r="B422" s="4"/>
      <c r="I422" s="4"/>
    </row>
    <row r="423" spans="1:9" ht="15.75" customHeight="1">
      <c r="A423" s="4"/>
      <c r="B423" s="4"/>
      <c r="I423" s="4"/>
    </row>
    <row r="424" spans="1:9" ht="15.75" customHeight="1">
      <c r="A424" s="4"/>
      <c r="B424" s="4"/>
      <c r="I424" s="4"/>
    </row>
    <row r="425" spans="1:9" ht="15.75" customHeight="1">
      <c r="A425" s="4"/>
      <c r="B425" s="4"/>
      <c r="I425" s="4"/>
    </row>
    <row r="426" spans="1:9" ht="15.75" customHeight="1">
      <c r="A426" s="4"/>
      <c r="B426" s="4"/>
      <c r="I426" s="4"/>
    </row>
    <row r="427" spans="1:9" ht="15.75" customHeight="1">
      <c r="A427" s="4"/>
      <c r="B427" s="4"/>
      <c r="I427" s="4"/>
    </row>
    <row r="428" spans="1:9" ht="15.75" customHeight="1">
      <c r="A428" s="4"/>
      <c r="B428" s="4"/>
      <c r="I428" s="4"/>
    </row>
    <row r="429" spans="1:9" ht="15.75" customHeight="1">
      <c r="A429" s="4"/>
      <c r="B429" s="4"/>
      <c r="I429" s="4"/>
    </row>
    <row r="430" spans="1:9" ht="15.75" customHeight="1">
      <c r="A430" s="4"/>
      <c r="B430" s="4"/>
      <c r="I430" s="4"/>
    </row>
    <row r="431" spans="1:9" ht="15.75" customHeight="1">
      <c r="A431" s="4"/>
      <c r="B431" s="4"/>
      <c r="I431" s="4"/>
    </row>
    <row r="432" spans="1:9" ht="15.75" customHeight="1">
      <c r="A432" s="4"/>
      <c r="B432" s="4"/>
      <c r="I432" s="4"/>
    </row>
    <row r="433" spans="1:9" ht="15.75" customHeight="1">
      <c r="A433" s="4"/>
      <c r="B433" s="4"/>
      <c r="I433" s="4"/>
    </row>
    <row r="434" spans="1:9" ht="15.75" customHeight="1">
      <c r="A434" s="4"/>
      <c r="B434" s="4"/>
      <c r="I434" s="4"/>
    </row>
    <row r="435" spans="1:9" ht="15.75" customHeight="1">
      <c r="A435" s="4"/>
      <c r="B435" s="4"/>
      <c r="I435" s="4"/>
    </row>
    <row r="436" spans="1:9" ht="15.75" customHeight="1">
      <c r="A436" s="4"/>
      <c r="B436" s="4"/>
      <c r="I436" s="4"/>
    </row>
    <row r="437" spans="1:9" ht="15.75" customHeight="1">
      <c r="A437" s="4"/>
      <c r="B437" s="4"/>
      <c r="I437" s="4"/>
    </row>
    <row r="438" spans="1:9" ht="15.75" customHeight="1">
      <c r="A438" s="4"/>
      <c r="B438" s="4"/>
      <c r="I438" s="4"/>
    </row>
    <row r="439" spans="1:9" ht="15.75" customHeight="1">
      <c r="A439" s="4"/>
      <c r="B439" s="4"/>
      <c r="I439" s="4"/>
    </row>
    <row r="440" spans="1:9" ht="15.75" customHeight="1">
      <c r="A440" s="4"/>
      <c r="B440" s="4"/>
      <c r="I440" s="4"/>
    </row>
    <row r="441" spans="1:9" ht="15.75" customHeight="1">
      <c r="A441" s="4"/>
      <c r="B441" s="4"/>
      <c r="I441" s="4"/>
    </row>
    <row r="442" spans="1:9" ht="15.75" customHeight="1">
      <c r="A442" s="4"/>
      <c r="B442" s="4"/>
      <c r="I442" s="4"/>
    </row>
    <row r="443" spans="1:9" ht="15.75" customHeight="1">
      <c r="A443" s="4"/>
      <c r="B443" s="4"/>
      <c r="I443" s="4"/>
    </row>
    <row r="444" spans="1:9" ht="15.75" customHeight="1">
      <c r="A444" s="4"/>
      <c r="B444" s="4"/>
      <c r="I444" s="4"/>
    </row>
    <row r="445" spans="1:9" ht="15.75" customHeight="1">
      <c r="A445" s="4"/>
      <c r="B445" s="4"/>
      <c r="I445" s="4"/>
    </row>
    <row r="446" spans="1:9" ht="15.75" customHeight="1">
      <c r="A446" s="4"/>
      <c r="B446" s="4"/>
      <c r="I446" s="4"/>
    </row>
    <row r="447" spans="1:9" ht="15.75" customHeight="1">
      <c r="A447" s="4"/>
      <c r="B447" s="4"/>
      <c r="I447" s="4"/>
    </row>
    <row r="448" spans="1:9" ht="15.75" customHeight="1">
      <c r="A448" s="4"/>
      <c r="B448" s="4"/>
      <c r="I448" s="4"/>
    </row>
    <row r="449" spans="1:9" ht="15.75" customHeight="1">
      <c r="A449" s="4"/>
      <c r="B449" s="4"/>
      <c r="I449" s="4"/>
    </row>
    <row r="450" spans="1:9" ht="15.75" customHeight="1">
      <c r="A450" s="4"/>
      <c r="B450" s="4"/>
      <c r="I450" s="4"/>
    </row>
    <row r="451" spans="1:9" ht="15.75" customHeight="1">
      <c r="A451" s="4"/>
      <c r="B451" s="4"/>
      <c r="I451" s="4"/>
    </row>
    <row r="452" spans="1:9" ht="15.75" customHeight="1">
      <c r="A452" s="4"/>
      <c r="B452" s="4"/>
      <c r="I452" s="4"/>
    </row>
    <row r="453" spans="1:9" ht="15.75" customHeight="1">
      <c r="A453" s="4"/>
      <c r="B453" s="4"/>
      <c r="I453" s="4"/>
    </row>
    <row r="454" spans="1:9" ht="15.75" customHeight="1">
      <c r="A454" s="4"/>
      <c r="B454" s="4"/>
      <c r="I454" s="4"/>
    </row>
    <row r="455" spans="1:9" ht="15.75" customHeight="1">
      <c r="A455" s="4"/>
      <c r="B455" s="4"/>
      <c r="I455" s="4"/>
    </row>
    <row r="456" spans="1:9" ht="15.75" customHeight="1">
      <c r="A456" s="4"/>
      <c r="B456" s="4"/>
      <c r="I456" s="4"/>
    </row>
    <row r="457" spans="1:9" ht="15.75" customHeight="1">
      <c r="A457" s="4"/>
      <c r="B457" s="4"/>
      <c r="I457" s="4"/>
    </row>
    <row r="458" spans="1:9" ht="15.75" customHeight="1">
      <c r="A458" s="4"/>
      <c r="B458" s="4"/>
      <c r="I458" s="4"/>
    </row>
    <row r="459" spans="1:9" ht="15.75" customHeight="1">
      <c r="A459" s="4"/>
      <c r="B459" s="4"/>
      <c r="I459" s="4"/>
    </row>
    <row r="460" spans="1:9" ht="15.75" customHeight="1">
      <c r="A460" s="4"/>
      <c r="B460" s="4"/>
      <c r="I460" s="4"/>
    </row>
    <row r="461" spans="1:9" ht="15.75" customHeight="1">
      <c r="A461" s="4"/>
      <c r="B461" s="4"/>
      <c r="I461" s="4"/>
    </row>
    <row r="462" spans="1:9" ht="15.75" customHeight="1">
      <c r="A462" s="4"/>
      <c r="B462" s="4"/>
      <c r="I462" s="4"/>
    </row>
    <row r="463" spans="1:9" ht="15.75" customHeight="1">
      <c r="A463" s="4"/>
      <c r="B463" s="4"/>
      <c r="I463" s="4"/>
    </row>
    <row r="464" spans="1:9" ht="15.75" customHeight="1">
      <c r="A464" s="4"/>
      <c r="B464" s="4"/>
      <c r="I464" s="4"/>
    </row>
    <row r="465" spans="1:9" ht="15.75" customHeight="1">
      <c r="A465" s="4"/>
      <c r="B465" s="4"/>
      <c r="I465" s="4"/>
    </row>
    <row r="466" spans="1:9" ht="15.75" customHeight="1">
      <c r="A466" s="4"/>
      <c r="B466" s="4"/>
      <c r="I466" s="4"/>
    </row>
    <row r="467" spans="1:9" ht="15.75" customHeight="1">
      <c r="A467" s="4"/>
      <c r="B467" s="4"/>
      <c r="I467" s="4"/>
    </row>
    <row r="468" spans="1:9" ht="15.75" customHeight="1">
      <c r="A468" s="4"/>
      <c r="B468" s="4"/>
      <c r="I468" s="4"/>
    </row>
    <row r="469" spans="1:9" ht="15.75" customHeight="1">
      <c r="A469" s="4"/>
      <c r="B469" s="4"/>
      <c r="I469" s="4"/>
    </row>
    <row r="470" spans="1:9" ht="15.75" customHeight="1">
      <c r="A470" s="4"/>
      <c r="B470" s="4"/>
      <c r="I470" s="4"/>
    </row>
    <row r="471" spans="1:9" ht="15.75" customHeight="1">
      <c r="A471" s="4"/>
      <c r="B471" s="4"/>
      <c r="I471" s="4"/>
    </row>
    <row r="472" spans="1:9" ht="15.75" customHeight="1">
      <c r="A472" s="4"/>
      <c r="B472" s="4"/>
      <c r="I472" s="4"/>
    </row>
    <row r="473" spans="1:9" ht="15.75" customHeight="1">
      <c r="A473" s="4"/>
      <c r="B473" s="4"/>
      <c r="I473" s="4"/>
    </row>
    <row r="474" spans="1:9" ht="15.75" customHeight="1">
      <c r="A474" s="4"/>
      <c r="B474" s="4"/>
      <c r="I474" s="4"/>
    </row>
    <row r="475" spans="1:9" ht="15.75" customHeight="1">
      <c r="A475" s="4"/>
      <c r="B475" s="4"/>
      <c r="I475" s="4"/>
    </row>
    <row r="476" spans="1:9" ht="15.75" customHeight="1">
      <c r="A476" s="4"/>
      <c r="B476" s="4"/>
      <c r="I476" s="4"/>
    </row>
    <row r="477" spans="1:9" ht="15.75" customHeight="1">
      <c r="A477" s="4"/>
      <c r="B477" s="4"/>
      <c r="I477" s="4"/>
    </row>
    <row r="478" spans="1:9" ht="15.75" customHeight="1">
      <c r="A478" s="4"/>
      <c r="B478" s="4"/>
      <c r="I478" s="4"/>
    </row>
    <row r="479" spans="1:9" ht="15.75" customHeight="1">
      <c r="A479" s="4"/>
      <c r="B479" s="4"/>
      <c r="I479" s="4"/>
    </row>
    <row r="480" spans="1:9" ht="15.75" customHeight="1">
      <c r="A480" s="4"/>
      <c r="B480" s="4"/>
      <c r="I480" s="4"/>
    </row>
    <row r="481" spans="1:9" ht="15.75" customHeight="1">
      <c r="A481" s="4"/>
      <c r="B481" s="4"/>
      <c r="I481" s="4"/>
    </row>
    <row r="482" spans="1:9" ht="15.75" customHeight="1">
      <c r="A482" s="4"/>
      <c r="B482" s="4"/>
      <c r="I482" s="4"/>
    </row>
    <row r="483" spans="1:9" ht="15.75" customHeight="1">
      <c r="A483" s="4"/>
      <c r="B483" s="4"/>
      <c r="I483" s="4"/>
    </row>
    <row r="484" spans="1:9" ht="15.75" customHeight="1">
      <c r="A484" s="4"/>
      <c r="B484" s="4"/>
      <c r="I484" s="4"/>
    </row>
    <row r="485" spans="1:9" ht="15.75" customHeight="1">
      <c r="A485" s="4"/>
      <c r="B485" s="4"/>
      <c r="I485" s="4"/>
    </row>
    <row r="486" spans="1:9" ht="15.75" customHeight="1">
      <c r="A486" s="4"/>
      <c r="B486" s="4"/>
      <c r="I486" s="4"/>
    </row>
    <row r="487" spans="1:9" ht="15.75" customHeight="1">
      <c r="A487" s="4"/>
      <c r="B487" s="4"/>
      <c r="I487" s="4"/>
    </row>
    <row r="488" spans="1:9" ht="15.75" customHeight="1">
      <c r="A488" s="4"/>
      <c r="B488" s="4"/>
      <c r="I488" s="4"/>
    </row>
    <row r="489" spans="1:9" ht="15.75" customHeight="1">
      <c r="A489" s="4"/>
      <c r="B489" s="4"/>
      <c r="I489" s="4"/>
    </row>
    <row r="490" spans="1:9" ht="15.75" customHeight="1">
      <c r="A490" s="4"/>
      <c r="B490" s="4"/>
      <c r="I490" s="4"/>
    </row>
    <row r="491" spans="1:9" ht="15.75" customHeight="1">
      <c r="A491" s="4"/>
      <c r="B491" s="4"/>
      <c r="I491" s="4"/>
    </row>
    <row r="492" spans="1:9" ht="15.75" customHeight="1">
      <c r="A492" s="4"/>
      <c r="B492" s="4"/>
      <c r="I492" s="4"/>
    </row>
    <row r="493" spans="1:9" ht="15.75" customHeight="1">
      <c r="A493" s="4"/>
      <c r="B493" s="4"/>
      <c r="I493" s="4"/>
    </row>
    <row r="494" spans="1:9" ht="15.75" customHeight="1">
      <c r="A494" s="4"/>
      <c r="B494" s="4"/>
      <c r="I494" s="4"/>
    </row>
    <row r="495" spans="1:9" ht="15.75" customHeight="1">
      <c r="A495" s="4"/>
      <c r="B495" s="4"/>
      <c r="I495" s="4"/>
    </row>
    <row r="496" spans="1:9" ht="15.75" customHeight="1">
      <c r="A496" s="4"/>
      <c r="B496" s="4"/>
      <c r="I496" s="4"/>
    </row>
    <row r="497" spans="1:9" ht="15.75" customHeight="1">
      <c r="A497" s="4"/>
      <c r="B497" s="4"/>
      <c r="I497" s="4"/>
    </row>
    <row r="498" spans="1:9" ht="15.75" customHeight="1">
      <c r="A498" s="4"/>
      <c r="B498" s="4"/>
      <c r="I498" s="4"/>
    </row>
    <row r="499" spans="1:9" ht="15.75" customHeight="1">
      <c r="A499" s="4"/>
      <c r="B499" s="4"/>
      <c r="I499" s="4"/>
    </row>
    <row r="500" spans="1:9" ht="15.75" customHeight="1">
      <c r="A500" s="4"/>
      <c r="B500" s="4"/>
      <c r="I500" s="4"/>
    </row>
    <row r="501" spans="1:9" ht="15.75" customHeight="1">
      <c r="A501" s="4"/>
      <c r="B501" s="4"/>
      <c r="I501" s="4"/>
    </row>
    <row r="502" spans="1:9" ht="15.75" customHeight="1">
      <c r="A502" s="4"/>
      <c r="B502" s="4"/>
      <c r="I502" s="4"/>
    </row>
    <row r="503" spans="1:9" ht="15.75" customHeight="1">
      <c r="A503" s="4"/>
      <c r="B503" s="4"/>
      <c r="I503" s="4"/>
    </row>
    <row r="504" spans="1:9" ht="15.75" customHeight="1">
      <c r="A504" s="4"/>
      <c r="B504" s="4"/>
      <c r="I504" s="4"/>
    </row>
    <row r="505" spans="1:9" ht="15.75" customHeight="1">
      <c r="A505" s="4"/>
      <c r="B505" s="4"/>
      <c r="I505" s="4"/>
    </row>
    <row r="506" spans="1:9" ht="15.75" customHeight="1">
      <c r="A506" s="4"/>
      <c r="B506" s="4"/>
      <c r="I506" s="4"/>
    </row>
    <row r="507" spans="1:9" ht="15.75" customHeight="1">
      <c r="A507" s="4"/>
      <c r="B507" s="4"/>
      <c r="I507" s="4"/>
    </row>
    <row r="508" spans="1:9" ht="15.75" customHeight="1">
      <c r="A508" s="4"/>
      <c r="B508" s="4"/>
      <c r="I508" s="4"/>
    </row>
    <row r="509" spans="1:9" ht="15.75" customHeight="1">
      <c r="A509" s="4"/>
      <c r="B509" s="4"/>
      <c r="I509" s="4"/>
    </row>
    <row r="510" spans="1:9" ht="15.75" customHeight="1">
      <c r="A510" s="4"/>
      <c r="B510" s="4"/>
      <c r="I510" s="4"/>
    </row>
    <row r="511" spans="1:9" ht="15.75" customHeight="1">
      <c r="A511" s="4"/>
      <c r="B511" s="4"/>
      <c r="I511" s="4"/>
    </row>
    <row r="512" spans="1:9" ht="15.75" customHeight="1">
      <c r="A512" s="4"/>
      <c r="B512" s="4"/>
      <c r="I512" s="4"/>
    </row>
    <row r="513" spans="1:9" ht="15.75" customHeight="1">
      <c r="A513" s="4"/>
      <c r="B513" s="4"/>
      <c r="I513" s="4"/>
    </row>
    <row r="514" spans="1:9" ht="15.75" customHeight="1">
      <c r="A514" s="4"/>
      <c r="B514" s="4"/>
      <c r="I514" s="4"/>
    </row>
    <row r="515" spans="1:9" ht="15.75" customHeight="1">
      <c r="A515" s="4"/>
      <c r="B515" s="4"/>
      <c r="I515" s="4"/>
    </row>
    <row r="516" spans="1:9" ht="15.75" customHeight="1">
      <c r="A516" s="4"/>
      <c r="B516" s="4"/>
      <c r="I516" s="4"/>
    </row>
    <row r="517" spans="1:9" ht="15.75" customHeight="1">
      <c r="A517" s="4"/>
      <c r="B517" s="4"/>
      <c r="I517" s="4"/>
    </row>
    <row r="518" spans="1:9" ht="15.75" customHeight="1">
      <c r="A518" s="4"/>
      <c r="B518" s="4"/>
      <c r="I518" s="4"/>
    </row>
    <row r="519" spans="1:9" ht="15.75" customHeight="1">
      <c r="A519" s="4"/>
      <c r="B519" s="4"/>
      <c r="I519" s="4"/>
    </row>
    <row r="520" spans="1:9" ht="15.75" customHeight="1">
      <c r="A520" s="4"/>
      <c r="B520" s="4"/>
      <c r="I520" s="4"/>
    </row>
    <row r="521" spans="1:9" ht="15.75" customHeight="1">
      <c r="A521" s="4"/>
      <c r="B521" s="4"/>
      <c r="I521" s="4"/>
    </row>
    <row r="522" spans="1:9" ht="15.75" customHeight="1">
      <c r="A522" s="4"/>
      <c r="B522" s="4"/>
      <c r="I522" s="4"/>
    </row>
    <row r="523" spans="1:9" ht="15.75" customHeight="1">
      <c r="A523" s="4"/>
      <c r="B523" s="4"/>
      <c r="I523" s="4"/>
    </row>
    <row r="524" spans="1:9" ht="15.75" customHeight="1">
      <c r="A524" s="4"/>
      <c r="B524" s="4"/>
      <c r="I524" s="4"/>
    </row>
    <row r="525" spans="1:9" ht="15.75" customHeight="1">
      <c r="A525" s="4"/>
      <c r="B525" s="4"/>
      <c r="I525" s="4"/>
    </row>
    <row r="526" spans="1:9" ht="15.75" customHeight="1">
      <c r="A526" s="4"/>
      <c r="B526" s="4"/>
      <c r="I526" s="4"/>
    </row>
    <row r="527" spans="1:9" ht="15.75" customHeight="1">
      <c r="A527" s="4"/>
      <c r="B527" s="4"/>
      <c r="I527" s="4"/>
    </row>
    <row r="528" spans="1:9" ht="15.75" customHeight="1">
      <c r="A528" s="4"/>
      <c r="B528" s="4"/>
      <c r="I528" s="4"/>
    </row>
    <row r="529" spans="1:9" ht="15.75" customHeight="1">
      <c r="A529" s="4"/>
      <c r="B529" s="4"/>
      <c r="I529" s="4"/>
    </row>
    <row r="530" spans="1:9" ht="15.75" customHeight="1">
      <c r="A530" s="4"/>
      <c r="B530" s="4"/>
      <c r="I530" s="4"/>
    </row>
    <row r="531" spans="1:9" ht="15.75" customHeight="1">
      <c r="A531" s="4"/>
      <c r="B531" s="4"/>
      <c r="I531" s="4"/>
    </row>
    <row r="532" spans="1:9" ht="15.75" customHeight="1">
      <c r="A532" s="4"/>
      <c r="B532" s="4"/>
      <c r="I532" s="4"/>
    </row>
    <row r="533" spans="1:9" ht="15.75" customHeight="1">
      <c r="A533" s="4"/>
      <c r="B533" s="4"/>
      <c r="I533" s="4"/>
    </row>
    <row r="534" spans="1:9" ht="15.75" customHeight="1">
      <c r="A534" s="4"/>
      <c r="B534" s="4"/>
      <c r="I534" s="4"/>
    </row>
    <row r="535" spans="1:9" ht="15.75" customHeight="1">
      <c r="A535" s="4"/>
      <c r="B535" s="4"/>
      <c r="I535" s="4"/>
    </row>
    <row r="536" spans="1:9" ht="15.75" customHeight="1">
      <c r="A536" s="4"/>
      <c r="B536" s="4"/>
      <c r="I536" s="4"/>
    </row>
    <row r="537" spans="1:9" ht="15.75" customHeight="1">
      <c r="A537" s="4"/>
      <c r="B537" s="4"/>
      <c r="I537" s="4"/>
    </row>
    <row r="538" spans="1:9" ht="15.75" customHeight="1">
      <c r="A538" s="4"/>
      <c r="B538" s="4"/>
      <c r="I538" s="4"/>
    </row>
    <row r="539" spans="1:9" ht="15.75" customHeight="1">
      <c r="A539" s="4"/>
      <c r="B539" s="4"/>
      <c r="I539" s="4"/>
    </row>
    <row r="540" spans="1:9" ht="15.75" customHeight="1">
      <c r="A540" s="4"/>
      <c r="B540" s="4"/>
      <c r="I540" s="4"/>
    </row>
    <row r="541" spans="1:9" ht="15.75" customHeight="1">
      <c r="A541" s="4"/>
      <c r="B541" s="4"/>
      <c r="I541" s="4"/>
    </row>
    <row r="542" spans="1:9" ht="15.75" customHeight="1">
      <c r="A542" s="4"/>
      <c r="B542" s="4"/>
      <c r="I542" s="4"/>
    </row>
    <row r="543" spans="1:9" ht="15.75" customHeight="1">
      <c r="A543" s="4"/>
      <c r="B543" s="4"/>
      <c r="I543" s="4"/>
    </row>
    <row r="544" spans="1:9" ht="15.75" customHeight="1">
      <c r="A544" s="4"/>
      <c r="B544" s="4"/>
      <c r="I544" s="4"/>
    </row>
    <row r="545" spans="1:9" ht="15.75" customHeight="1">
      <c r="A545" s="4"/>
      <c r="B545" s="4"/>
      <c r="I545" s="4"/>
    </row>
    <row r="546" spans="1:9" ht="15.75" customHeight="1">
      <c r="A546" s="4"/>
      <c r="B546" s="4"/>
      <c r="I546" s="4"/>
    </row>
    <row r="547" spans="1:9" ht="15.75" customHeight="1">
      <c r="A547" s="4"/>
      <c r="B547" s="4"/>
      <c r="I547" s="4"/>
    </row>
    <row r="548" spans="1:9" ht="15.75" customHeight="1">
      <c r="A548" s="4"/>
      <c r="B548" s="4"/>
      <c r="I548" s="4"/>
    </row>
    <row r="549" spans="1:9" ht="15.75" customHeight="1">
      <c r="A549" s="4"/>
      <c r="B549" s="4"/>
      <c r="I549" s="4"/>
    </row>
    <row r="550" spans="1:9" ht="15.75" customHeight="1">
      <c r="A550" s="4"/>
      <c r="B550" s="4"/>
      <c r="I550" s="4"/>
    </row>
    <row r="551" spans="1:9" ht="15.75" customHeight="1">
      <c r="A551" s="4"/>
      <c r="B551" s="4"/>
      <c r="I551" s="4"/>
    </row>
    <row r="552" spans="1:9" ht="15.75" customHeight="1">
      <c r="A552" s="4"/>
      <c r="B552" s="4"/>
      <c r="I552" s="4"/>
    </row>
    <row r="553" spans="1:9" ht="15.75" customHeight="1">
      <c r="A553" s="4"/>
      <c r="B553" s="4"/>
      <c r="I553" s="4"/>
    </row>
    <row r="554" spans="1:9" ht="15.75" customHeight="1">
      <c r="A554" s="4"/>
      <c r="B554" s="4"/>
      <c r="I554" s="4"/>
    </row>
    <row r="555" spans="1:9" ht="15.75" customHeight="1">
      <c r="A555" s="4"/>
      <c r="B555" s="4"/>
      <c r="I555" s="4"/>
    </row>
    <row r="556" spans="1:9" ht="15.75" customHeight="1">
      <c r="A556" s="4"/>
      <c r="B556" s="4"/>
      <c r="I556" s="4"/>
    </row>
    <row r="557" spans="1:9" ht="15.75" customHeight="1">
      <c r="A557" s="4"/>
      <c r="B557" s="4"/>
      <c r="I557" s="4"/>
    </row>
    <row r="558" spans="1:9" ht="15.75" customHeight="1">
      <c r="A558" s="4"/>
      <c r="B558" s="4"/>
      <c r="I558" s="4"/>
    </row>
    <row r="559" spans="1:9" ht="15.75" customHeight="1">
      <c r="A559" s="4"/>
      <c r="B559" s="4"/>
      <c r="I559" s="4"/>
    </row>
    <row r="560" spans="1:9" ht="15.75" customHeight="1">
      <c r="A560" s="4"/>
      <c r="B560" s="4"/>
      <c r="I560" s="4"/>
    </row>
    <row r="561" spans="1:9" ht="15.75" customHeight="1">
      <c r="A561" s="4"/>
      <c r="B561" s="4"/>
      <c r="I561" s="4"/>
    </row>
    <row r="562" spans="1:9" ht="15.75" customHeight="1">
      <c r="A562" s="4"/>
      <c r="B562" s="4"/>
      <c r="I562" s="4"/>
    </row>
    <row r="563" spans="1:9" ht="15.75" customHeight="1">
      <c r="A563" s="4"/>
      <c r="B563" s="4"/>
      <c r="I563" s="4"/>
    </row>
    <row r="564" spans="1:9" ht="15.75" customHeight="1">
      <c r="A564" s="4"/>
      <c r="B564" s="4"/>
      <c r="I564" s="4"/>
    </row>
    <row r="565" spans="1:9" ht="15.75" customHeight="1">
      <c r="A565" s="4"/>
      <c r="B565" s="4"/>
      <c r="I565" s="4"/>
    </row>
    <row r="566" spans="1:9" ht="15.75" customHeight="1">
      <c r="A566" s="4"/>
      <c r="B566" s="4"/>
      <c r="I566" s="4"/>
    </row>
    <row r="567" spans="1:9" ht="15.75" customHeight="1">
      <c r="A567" s="4"/>
      <c r="B567" s="4"/>
      <c r="I567" s="4"/>
    </row>
    <row r="568" spans="1:9" ht="15.75" customHeight="1">
      <c r="A568" s="4"/>
      <c r="B568" s="4"/>
      <c r="I568" s="4"/>
    </row>
    <row r="569" spans="1:9" ht="15.75" customHeight="1">
      <c r="A569" s="4"/>
      <c r="B569" s="4"/>
      <c r="I569" s="4"/>
    </row>
    <row r="570" spans="1:9" ht="15.75" customHeight="1">
      <c r="A570" s="4"/>
      <c r="B570" s="4"/>
      <c r="I570" s="4"/>
    </row>
    <row r="571" spans="1:9" ht="15.75" customHeight="1">
      <c r="A571" s="4"/>
      <c r="B571" s="4"/>
      <c r="I571" s="4"/>
    </row>
    <row r="572" spans="1:9" ht="15.75" customHeight="1">
      <c r="A572" s="4"/>
      <c r="B572" s="4"/>
      <c r="I572" s="4"/>
    </row>
    <row r="573" spans="1:9" ht="15.75" customHeight="1">
      <c r="A573" s="4"/>
      <c r="B573" s="4"/>
      <c r="I573" s="4"/>
    </row>
    <row r="574" spans="1:9" ht="15.75" customHeight="1">
      <c r="A574" s="4"/>
      <c r="B574" s="4"/>
      <c r="I574" s="4"/>
    </row>
    <row r="575" spans="1:9" ht="15.75" customHeight="1">
      <c r="A575" s="4"/>
      <c r="B575" s="4"/>
      <c r="I575" s="4"/>
    </row>
    <row r="576" spans="1:9" ht="15.75" customHeight="1">
      <c r="A576" s="4"/>
      <c r="B576" s="4"/>
      <c r="I576" s="4"/>
    </row>
    <row r="577" spans="1:9" ht="15.75" customHeight="1">
      <c r="A577" s="4"/>
      <c r="B577" s="4"/>
      <c r="I577" s="4"/>
    </row>
    <row r="578" spans="1:9" ht="15.75" customHeight="1">
      <c r="A578" s="4"/>
      <c r="B578" s="4"/>
      <c r="I578" s="4"/>
    </row>
    <row r="579" spans="1:9" ht="15.75" customHeight="1">
      <c r="A579" s="4"/>
      <c r="B579" s="4"/>
      <c r="I579" s="4"/>
    </row>
    <row r="580" spans="1:9" ht="15.75" customHeight="1">
      <c r="A580" s="4"/>
      <c r="B580" s="4"/>
      <c r="I580" s="4"/>
    </row>
    <row r="581" spans="1:9" ht="15.75" customHeight="1">
      <c r="A581" s="4"/>
      <c r="B581" s="4"/>
      <c r="I581" s="4"/>
    </row>
    <row r="582" spans="1:9" ht="15.75" customHeight="1">
      <c r="A582" s="4"/>
      <c r="B582" s="4"/>
      <c r="I582" s="4"/>
    </row>
    <row r="583" spans="1:9" ht="15.75" customHeight="1">
      <c r="A583" s="4"/>
      <c r="B583" s="4"/>
      <c r="I583" s="4"/>
    </row>
    <row r="584" spans="1:9" ht="15.75" customHeight="1">
      <c r="A584" s="4"/>
      <c r="B584" s="4"/>
      <c r="I584" s="4"/>
    </row>
    <row r="585" spans="1:9" ht="15.75" customHeight="1">
      <c r="A585" s="4"/>
      <c r="B585" s="4"/>
      <c r="I585" s="4"/>
    </row>
    <row r="586" spans="1:9" ht="15.75" customHeight="1">
      <c r="A586" s="4"/>
      <c r="B586" s="4"/>
      <c r="I586" s="4"/>
    </row>
    <row r="587" spans="1:9" ht="15.75" customHeight="1">
      <c r="A587" s="4"/>
      <c r="B587" s="4"/>
      <c r="I587" s="4"/>
    </row>
    <row r="588" spans="1:9" ht="15.75" customHeight="1">
      <c r="A588" s="4"/>
      <c r="B588" s="4"/>
      <c r="I588" s="4"/>
    </row>
    <row r="589" spans="1:9" ht="15.75" customHeight="1">
      <c r="A589" s="4"/>
      <c r="B589" s="4"/>
      <c r="I589" s="4"/>
    </row>
    <row r="590" spans="1:9" ht="15.75" customHeight="1">
      <c r="A590" s="4"/>
      <c r="B590" s="4"/>
      <c r="I590" s="4"/>
    </row>
    <row r="591" spans="1:9" ht="15.75" customHeight="1">
      <c r="A591" s="4"/>
      <c r="B591" s="4"/>
      <c r="I591" s="4"/>
    </row>
    <row r="592" spans="1:9" ht="15.75" customHeight="1">
      <c r="A592" s="4"/>
      <c r="B592" s="4"/>
      <c r="I592" s="4"/>
    </row>
    <row r="593" spans="1:9" ht="15.75" customHeight="1">
      <c r="A593" s="4"/>
      <c r="B593" s="4"/>
      <c r="I593" s="4"/>
    </row>
    <row r="594" spans="1:9" ht="15.75" customHeight="1">
      <c r="A594" s="4"/>
      <c r="B594" s="4"/>
      <c r="I594" s="4"/>
    </row>
    <row r="595" spans="1:9" ht="15.75" customHeight="1">
      <c r="A595" s="4"/>
      <c r="B595" s="4"/>
      <c r="I595" s="4"/>
    </row>
    <row r="596" spans="1:9" ht="15.75" customHeight="1">
      <c r="A596" s="4"/>
      <c r="B596" s="4"/>
      <c r="I596" s="4"/>
    </row>
    <row r="597" spans="1:9" ht="15.75" customHeight="1">
      <c r="A597" s="4"/>
      <c r="B597" s="4"/>
      <c r="I597" s="4"/>
    </row>
    <row r="598" spans="1:9" ht="15.75" customHeight="1">
      <c r="A598" s="4"/>
      <c r="B598" s="4"/>
      <c r="I598" s="4"/>
    </row>
    <row r="599" spans="1:9" ht="15.75" customHeight="1">
      <c r="A599" s="4"/>
      <c r="B599" s="4"/>
      <c r="I599" s="4"/>
    </row>
    <row r="600" spans="1:9" ht="15.75" customHeight="1">
      <c r="A600" s="4"/>
      <c r="B600" s="4"/>
      <c r="I600" s="4"/>
    </row>
    <row r="601" spans="1:9" ht="15.75" customHeight="1">
      <c r="A601" s="4"/>
      <c r="B601" s="4"/>
      <c r="I601" s="4"/>
    </row>
    <row r="602" spans="1:9" ht="15.75" customHeight="1">
      <c r="A602" s="4"/>
      <c r="B602" s="4"/>
      <c r="I602" s="4"/>
    </row>
    <row r="603" spans="1:9" ht="15.75" customHeight="1">
      <c r="A603" s="4"/>
      <c r="B603" s="4"/>
      <c r="I603" s="4"/>
    </row>
    <row r="604" spans="1:9" ht="15.75" customHeight="1">
      <c r="A604" s="4"/>
      <c r="B604" s="4"/>
      <c r="I604" s="4"/>
    </row>
    <row r="605" spans="1:9" ht="15.75" customHeight="1">
      <c r="A605" s="4"/>
      <c r="B605" s="4"/>
      <c r="I605" s="4"/>
    </row>
    <row r="606" spans="1:9" ht="15.75" customHeight="1">
      <c r="A606" s="4"/>
      <c r="B606" s="4"/>
      <c r="I606" s="4"/>
    </row>
    <row r="607" spans="1:9" ht="15.75" customHeight="1">
      <c r="A607" s="4"/>
      <c r="B607" s="4"/>
      <c r="I607" s="4"/>
    </row>
    <row r="608" spans="1:9" ht="15.75" customHeight="1">
      <c r="A608" s="4"/>
      <c r="B608" s="4"/>
      <c r="I608" s="4"/>
    </row>
    <row r="609" spans="1:9" ht="15.75" customHeight="1">
      <c r="A609" s="4"/>
      <c r="B609" s="4"/>
      <c r="I609" s="4"/>
    </row>
    <row r="610" spans="1:9" ht="15.75" customHeight="1">
      <c r="A610" s="4"/>
      <c r="B610" s="4"/>
      <c r="I610" s="4"/>
    </row>
    <row r="611" spans="1:9" ht="15.75" customHeight="1">
      <c r="A611" s="4"/>
      <c r="B611" s="4"/>
      <c r="I611" s="4"/>
    </row>
    <row r="612" spans="1:9" ht="15.75" customHeight="1">
      <c r="A612" s="4"/>
      <c r="B612" s="4"/>
      <c r="I612" s="4"/>
    </row>
    <row r="613" spans="1:9" ht="15.75" customHeight="1">
      <c r="A613" s="4"/>
      <c r="B613" s="4"/>
      <c r="I613" s="4"/>
    </row>
    <row r="614" spans="1:9" ht="15.75" customHeight="1">
      <c r="A614" s="4"/>
      <c r="B614" s="4"/>
      <c r="I614" s="4"/>
    </row>
    <row r="615" spans="1:9" ht="15.75" customHeight="1">
      <c r="A615" s="4"/>
      <c r="B615" s="4"/>
      <c r="I615" s="4"/>
    </row>
    <row r="616" spans="1:9" ht="15.75" customHeight="1">
      <c r="A616" s="4"/>
      <c r="B616" s="4"/>
      <c r="I616" s="4"/>
    </row>
    <row r="617" spans="1:9" ht="15.75" customHeight="1">
      <c r="A617" s="4"/>
      <c r="B617" s="4"/>
      <c r="I617" s="4"/>
    </row>
    <row r="618" spans="1:9" ht="15.75" customHeight="1">
      <c r="A618" s="4"/>
      <c r="B618" s="4"/>
      <c r="I618" s="4"/>
    </row>
    <row r="619" spans="1:9" ht="15.75" customHeight="1">
      <c r="A619" s="4"/>
      <c r="B619" s="4"/>
      <c r="I619" s="4"/>
    </row>
    <row r="620" spans="1:9" ht="15.75" customHeight="1">
      <c r="A620" s="4"/>
      <c r="B620" s="4"/>
      <c r="I620" s="4"/>
    </row>
    <row r="621" spans="1:9" ht="15.75" customHeight="1">
      <c r="A621" s="4"/>
      <c r="B621" s="4"/>
      <c r="I621" s="4"/>
    </row>
    <row r="622" spans="1:9" ht="15.75" customHeight="1">
      <c r="A622" s="4"/>
      <c r="B622" s="4"/>
      <c r="I622" s="4"/>
    </row>
    <row r="623" spans="1:9" ht="15.75" customHeight="1">
      <c r="A623" s="4"/>
      <c r="B623" s="4"/>
      <c r="I623" s="4"/>
    </row>
    <row r="624" spans="1:9" ht="15.75" customHeight="1">
      <c r="A624" s="4"/>
      <c r="B624" s="4"/>
      <c r="I624" s="4"/>
    </row>
    <row r="625" spans="1:9" ht="15.75" customHeight="1">
      <c r="A625" s="4"/>
      <c r="B625" s="4"/>
      <c r="I625" s="4"/>
    </row>
    <row r="626" spans="1:9" ht="15.75" customHeight="1">
      <c r="A626" s="4"/>
      <c r="B626" s="4"/>
      <c r="I626" s="4"/>
    </row>
    <row r="627" spans="1:9" ht="15.75" customHeight="1">
      <c r="A627" s="4"/>
      <c r="B627" s="4"/>
      <c r="I627" s="4"/>
    </row>
    <row r="628" spans="1:9" ht="15.75" customHeight="1">
      <c r="A628" s="4"/>
      <c r="B628" s="4"/>
      <c r="I628" s="4"/>
    </row>
    <row r="629" spans="1:9" ht="15.75" customHeight="1">
      <c r="A629" s="4"/>
      <c r="B629" s="4"/>
      <c r="I629" s="4"/>
    </row>
    <row r="630" spans="1:9" ht="15.75" customHeight="1">
      <c r="A630" s="4"/>
      <c r="B630" s="4"/>
      <c r="I630" s="4"/>
    </row>
    <row r="631" spans="1:9" ht="15.75" customHeight="1">
      <c r="A631" s="4"/>
      <c r="B631" s="4"/>
      <c r="I631" s="4"/>
    </row>
    <row r="632" spans="1:9" ht="15.75" customHeight="1">
      <c r="A632" s="4"/>
      <c r="B632" s="4"/>
      <c r="I632" s="4"/>
    </row>
    <row r="633" spans="1:9" ht="15.75" customHeight="1">
      <c r="A633" s="4"/>
      <c r="B633" s="4"/>
      <c r="I633" s="4"/>
    </row>
    <row r="634" spans="1:9" ht="15.75" customHeight="1">
      <c r="A634" s="4"/>
      <c r="B634" s="4"/>
      <c r="I634" s="4"/>
    </row>
    <row r="635" spans="1:9" ht="15.75" customHeight="1">
      <c r="A635" s="4"/>
      <c r="B635" s="4"/>
      <c r="I635" s="4"/>
    </row>
    <row r="636" spans="1:9" ht="15.75" customHeight="1">
      <c r="A636" s="4"/>
      <c r="B636" s="4"/>
      <c r="I636" s="4"/>
    </row>
    <row r="637" spans="1:9" ht="15.75" customHeight="1">
      <c r="A637" s="4"/>
      <c r="B637" s="4"/>
      <c r="I637" s="4"/>
    </row>
    <row r="638" spans="1:9" ht="15.75" customHeight="1">
      <c r="A638" s="4"/>
      <c r="B638" s="4"/>
      <c r="I638" s="4"/>
    </row>
    <row r="639" spans="1:9" ht="15.75" customHeight="1">
      <c r="A639" s="4"/>
      <c r="B639" s="4"/>
      <c r="I639" s="4"/>
    </row>
    <row r="640" spans="1:9" ht="15.75" customHeight="1">
      <c r="A640" s="4"/>
      <c r="B640" s="4"/>
      <c r="I640" s="4"/>
    </row>
    <row r="641" spans="1:9" ht="15.75" customHeight="1">
      <c r="A641" s="4"/>
      <c r="B641" s="4"/>
      <c r="I641" s="4"/>
    </row>
    <row r="642" spans="1:9" ht="15.75" customHeight="1">
      <c r="A642" s="4"/>
      <c r="B642" s="4"/>
      <c r="I642" s="4"/>
    </row>
    <row r="643" spans="1:9" ht="15.75" customHeight="1">
      <c r="A643" s="4"/>
      <c r="B643" s="4"/>
      <c r="I643" s="4"/>
    </row>
    <row r="644" spans="1:9" ht="15.75" customHeight="1">
      <c r="A644" s="4"/>
      <c r="B644" s="4"/>
      <c r="I644" s="4"/>
    </row>
    <row r="645" spans="1:9" ht="15.75" customHeight="1">
      <c r="A645" s="4"/>
      <c r="B645" s="4"/>
      <c r="I645" s="4"/>
    </row>
    <row r="646" spans="1:9" ht="15.75" customHeight="1">
      <c r="A646" s="4"/>
      <c r="B646" s="4"/>
      <c r="I646" s="4"/>
    </row>
    <row r="647" spans="1:9" ht="15.75" customHeight="1">
      <c r="A647" s="4"/>
      <c r="B647" s="4"/>
      <c r="I647" s="4"/>
    </row>
    <row r="648" spans="1:9" ht="15.75" customHeight="1">
      <c r="A648" s="4"/>
      <c r="B648" s="4"/>
      <c r="I648" s="4"/>
    </row>
    <row r="649" spans="1:9" ht="15.75" customHeight="1">
      <c r="A649" s="4"/>
      <c r="B649" s="4"/>
      <c r="I649" s="4"/>
    </row>
    <row r="650" spans="1:9" ht="15.75" customHeight="1">
      <c r="A650" s="4"/>
      <c r="B650" s="4"/>
      <c r="I650" s="4"/>
    </row>
    <row r="651" spans="1:9" ht="15.75" customHeight="1">
      <c r="A651" s="4"/>
      <c r="B651" s="4"/>
      <c r="I651" s="4"/>
    </row>
    <row r="652" spans="1:9" ht="15.75" customHeight="1">
      <c r="A652" s="4"/>
      <c r="B652" s="4"/>
      <c r="I652" s="4"/>
    </row>
    <row r="653" spans="1:9" ht="15.75" customHeight="1">
      <c r="A653" s="4"/>
      <c r="B653" s="4"/>
      <c r="I653" s="4"/>
    </row>
    <row r="654" spans="1:9" ht="15.75" customHeight="1">
      <c r="A654" s="4"/>
      <c r="B654" s="4"/>
      <c r="I654" s="4"/>
    </row>
    <row r="655" spans="1:9" ht="15.75" customHeight="1">
      <c r="A655" s="4"/>
      <c r="B655" s="4"/>
      <c r="I655" s="4"/>
    </row>
    <row r="656" spans="1:9" ht="15.75" customHeight="1">
      <c r="A656" s="4"/>
      <c r="B656" s="4"/>
      <c r="I656" s="4"/>
    </row>
    <row r="657" spans="1:9" ht="15.75" customHeight="1">
      <c r="A657" s="4"/>
      <c r="B657" s="4"/>
      <c r="I657" s="4"/>
    </row>
    <row r="658" spans="1:9" ht="15.75" customHeight="1">
      <c r="A658" s="4"/>
      <c r="B658" s="4"/>
      <c r="I658" s="4"/>
    </row>
    <row r="659" spans="1:9" ht="15.75" customHeight="1">
      <c r="A659" s="4"/>
      <c r="B659" s="4"/>
      <c r="I659" s="4"/>
    </row>
    <row r="660" spans="1:9" ht="15.75" customHeight="1">
      <c r="A660" s="4"/>
      <c r="B660" s="4"/>
      <c r="I660" s="4"/>
    </row>
    <row r="661" spans="1:9" ht="15.75" customHeight="1">
      <c r="A661" s="4"/>
      <c r="B661" s="4"/>
      <c r="I661" s="4"/>
    </row>
    <row r="662" spans="1:9" ht="15.75" customHeight="1">
      <c r="A662" s="4"/>
      <c r="B662" s="4"/>
      <c r="I662" s="4"/>
    </row>
    <row r="663" spans="1:9" ht="15.75" customHeight="1">
      <c r="A663" s="4"/>
      <c r="B663" s="4"/>
      <c r="I663" s="4"/>
    </row>
    <row r="664" spans="1:9" ht="15.75" customHeight="1">
      <c r="A664" s="4"/>
      <c r="B664" s="4"/>
      <c r="I664" s="4"/>
    </row>
    <row r="665" spans="1:9" ht="15.75" customHeight="1">
      <c r="A665" s="4"/>
      <c r="B665" s="4"/>
      <c r="I665" s="4"/>
    </row>
    <row r="666" spans="1:9" ht="15.75" customHeight="1">
      <c r="A666" s="4"/>
      <c r="B666" s="4"/>
      <c r="I666" s="4"/>
    </row>
    <row r="667" spans="1:9" ht="15.75" customHeight="1">
      <c r="A667" s="4"/>
      <c r="B667" s="4"/>
      <c r="I667" s="4"/>
    </row>
    <row r="668" spans="1:9" ht="15.75" customHeight="1">
      <c r="A668" s="4"/>
      <c r="B668" s="4"/>
      <c r="I668" s="4"/>
    </row>
    <row r="669" spans="1:9" ht="15.75" customHeight="1">
      <c r="A669" s="4"/>
      <c r="B669" s="4"/>
      <c r="I669" s="4"/>
    </row>
    <row r="670" spans="1:9" ht="15.75" customHeight="1">
      <c r="A670" s="4"/>
      <c r="B670" s="4"/>
      <c r="I670" s="4"/>
    </row>
    <row r="671" spans="1:9" ht="15.75" customHeight="1">
      <c r="A671" s="4"/>
      <c r="B671" s="4"/>
      <c r="I671" s="4"/>
    </row>
    <row r="672" spans="1:9" ht="15.75" customHeight="1">
      <c r="A672" s="4"/>
      <c r="B672" s="4"/>
      <c r="I672" s="4"/>
    </row>
    <row r="673" spans="1:9" ht="15.75" customHeight="1">
      <c r="A673" s="4"/>
      <c r="B673" s="4"/>
      <c r="I673" s="4"/>
    </row>
    <row r="674" spans="1:9" ht="15.75" customHeight="1">
      <c r="A674" s="4"/>
      <c r="B674" s="4"/>
      <c r="I674" s="4"/>
    </row>
    <row r="675" spans="1:9" ht="15.75" customHeight="1">
      <c r="A675" s="4"/>
      <c r="B675" s="4"/>
      <c r="I675" s="4"/>
    </row>
    <row r="676" spans="1:9" ht="15.75" customHeight="1">
      <c r="A676" s="4"/>
      <c r="B676" s="4"/>
      <c r="I676" s="4"/>
    </row>
    <row r="677" spans="1:9" ht="15.75" customHeight="1">
      <c r="A677" s="4"/>
      <c r="B677" s="4"/>
      <c r="I677" s="4"/>
    </row>
    <row r="678" spans="1:9" ht="15.75" customHeight="1">
      <c r="A678" s="4"/>
      <c r="B678" s="4"/>
      <c r="I678" s="4"/>
    </row>
    <row r="679" spans="1:9" ht="15.75" customHeight="1">
      <c r="A679" s="4"/>
      <c r="B679" s="4"/>
      <c r="I679" s="4"/>
    </row>
    <row r="680" spans="1:9" ht="15.75" customHeight="1">
      <c r="A680" s="4"/>
      <c r="B680" s="4"/>
      <c r="I680" s="4"/>
    </row>
    <row r="681" spans="1:9" ht="15.75" customHeight="1">
      <c r="A681" s="4"/>
      <c r="B681" s="4"/>
      <c r="I681" s="4"/>
    </row>
    <row r="682" spans="1:9" ht="15.75" customHeight="1">
      <c r="A682" s="4"/>
      <c r="B682" s="4"/>
      <c r="I682" s="4"/>
    </row>
    <row r="683" spans="1:9" ht="15.75" customHeight="1">
      <c r="A683" s="4"/>
      <c r="B683" s="4"/>
      <c r="I683" s="4"/>
    </row>
    <row r="684" spans="1:9" ht="15.75" customHeight="1">
      <c r="A684" s="4"/>
      <c r="B684" s="4"/>
      <c r="I684" s="4"/>
    </row>
    <row r="685" spans="1:9" ht="15.75" customHeight="1">
      <c r="A685" s="4"/>
      <c r="B685" s="4"/>
      <c r="I685" s="4"/>
    </row>
    <row r="686" spans="1:9" ht="15.75" customHeight="1">
      <c r="A686" s="4"/>
      <c r="B686" s="4"/>
      <c r="I686" s="4"/>
    </row>
    <row r="687" spans="1:9" ht="15.75" customHeight="1">
      <c r="A687" s="4"/>
      <c r="B687" s="4"/>
      <c r="I687" s="4"/>
    </row>
    <row r="688" spans="1:9" ht="15.75" customHeight="1">
      <c r="A688" s="4"/>
      <c r="B688" s="4"/>
      <c r="I688" s="4"/>
    </row>
    <row r="689" spans="1:9" ht="15.75" customHeight="1">
      <c r="A689" s="4"/>
      <c r="B689" s="4"/>
      <c r="I689" s="4"/>
    </row>
    <row r="690" spans="1:9" ht="15.75" customHeight="1">
      <c r="A690" s="4"/>
      <c r="B690" s="4"/>
      <c r="I690" s="4"/>
    </row>
    <row r="691" spans="1:9" ht="15.75" customHeight="1">
      <c r="A691" s="4"/>
      <c r="B691" s="4"/>
      <c r="I691" s="4"/>
    </row>
    <row r="692" spans="1:9" ht="15.75" customHeight="1">
      <c r="A692" s="4"/>
      <c r="B692" s="4"/>
      <c r="I692" s="4"/>
    </row>
    <row r="693" spans="1:9" ht="15.75" customHeight="1">
      <c r="A693" s="4"/>
      <c r="B693" s="4"/>
      <c r="I693" s="4"/>
    </row>
    <row r="694" spans="1:9" ht="15.75" customHeight="1">
      <c r="A694" s="4"/>
      <c r="B694" s="4"/>
      <c r="I694" s="4"/>
    </row>
    <row r="695" spans="1:9" ht="15.75" customHeight="1">
      <c r="A695" s="4"/>
      <c r="B695" s="4"/>
      <c r="I695" s="4"/>
    </row>
    <row r="696" spans="1:9" ht="15.75" customHeight="1">
      <c r="A696" s="4"/>
      <c r="B696" s="4"/>
      <c r="I696" s="4"/>
    </row>
    <row r="697" spans="1:9" ht="15.75" customHeight="1">
      <c r="A697" s="4"/>
      <c r="B697" s="4"/>
      <c r="I697" s="4"/>
    </row>
    <row r="698" spans="1:9" ht="15.75" customHeight="1">
      <c r="A698" s="4"/>
      <c r="B698" s="4"/>
      <c r="I698" s="4"/>
    </row>
    <row r="699" spans="1:9" ht="15.75" customHeight="1">
      <c r="A699" s="4"/>
      <c r="B699" s="4"/>
      <c r="I699" s="4"/>
    </row>
    <row r="700" spans="1:9" ht="15.75" customHeight="1">
      <c r="A700" s="4"/>
      <c r="B700" s="4"/>
      <c r="I700" s="4"/>
    </row>
    <row r="701" spans="1:9" ht="15.75" customHeight="1">
      <c r="A701" s="4"/>
      <c r="B701" s="4"/>
      <c r="I701" s="4"/>
    </row>
    <row r="702" spans="1:9" ht="15.75" customHeight="1">
      <c r="A702" s="4"/>
      <c r="B702" s="4"/>
      <c r="I702" s="4"/>
    </row>
    <row r="703" spans="1:9" ht="15.75" customHeight="1">
      <c r="A703" s="4"/>
      <c r="B703" s="4"/>
      <c r="I703" s="4"/>
    </row>
    <row r="704" spans="1:9" ht="15.75" customHeight="1">
      <c r="A704" s="4"/>
      <c r="B704" s="4"/>
      <c r="I704" s="4"/>
    </row>
    <row r="705" spans="1:9" ht="15.75" customHeight="1">
      <c r="A705" s="4"/>
      <c r="B705" s="4"/>
      <c r="I705" s="4"/>
    </row>
    <row r="706" spans="1:9" ht="15.75" customHeight="1">
      <c r="A706" s="4"/>
      <c r="B706" s="4"/>
      <c r="I706" s="4"/>
    </row>
    <row r="707" spans="1:9" ht="15.75" customHeight="1">
      <c r="A707" s="4"/>
      <c r="B707" s="4"/>
      <c r="I707" s="4"/>
    </row>
    <row r="708" spans="1:9" ht="15.75" customHeight="1">
      <c r="A708" s="4"/>
      <c r="B708" s="4"/>
      <c r="I708" s="4"/>
    </row>
    <row r="709" spans="1:9" ht="15.75" customHeight="1">
      <c r="A709" s="4"/>
      <c r="B709" s="4"/>
      <c r="I709" s="4"/>
    </row>
    <row r="710" spans="1:9" ht="15.75" customHeight="1">
      <c r="A710" s="4"/>
      <c r="B710" s="4"/>
      <c r="I710" s="4"/>
    </row>
    <row r="711" spans="1:9" ht="15.75" customHeight="1">
      <c r="A711" s="4"/>
      <c r="B711" s="4"/>
      <c r="I711" s="4"/>
    </row>
    <row r="712" spans="1:9" ht="15.75" customHeight="1">
      <c r="A712" s="4"/>
      <c r="B712" s="4"/>
      <c r="I712" s="4"/>
    </row>
    <row r="713" spans="1:9" ht="15.75" customHeight="1">
      <c r="A713" s="4"/>
      <c r="B713" s="4"/>
      <c r="I713" s="4"/>
    </row>
    <row r="714" spans="1:9" ht="15.75" customHeight="1">
      <c r="A714" s="4"/>
      <c r="B714" s="4"/>
      <c r="I714" s="4"/>
    </row>
    <row r="715" spans="1:9" ht="15.75" customHeight="1">
      <c r="A715" s="4"/>
      <c r="B715" s="4"/>
      <c r="I715" s="4"/>
    </row>
    <row r="716" spans="1:9" ht="15.75" customHeight="1">
      <c r="A716" s="4"/>
      <c r="B716" s="4"/>
      <c r="I716" s="4"/>
    </row>
    <row r="717" spans="1:9" ht="15.75" customHeight="1">
      <c r="A717" s="4"/>
      <c r="B717" s="4"/>
      <c r="I717" s="4"/>
    </row>
    <row r="718" spans="1:9" ht="15.75" customHeight="1">
      <c r="A718" s="4"/>
      <c r="B718" s="4"/>
      <c r="I718" s="4"/>
    </row>
    <row r="719" spans="1:9" ht="15.75" customHeight="1">
      <c r="A719" s="4"/>
      <c r="B719" s="4"/>
      <c r="I719" s="4"/>
    </row>
    <row r="720" spans="1:9" ht="15.75" customHeight="1">
      <c r="A720" s="4"/>
      <c r="B720" s="4"/>
      <c r="I720" s="4"/>
    </row>
    <row r="721" spans="1:9" ht="15.75" customHeight="1">
      <c r="A721" s="4"/>
      <c r="B721" s="4"/>
      <c r="I721" s="4"/>
    </row>
    <row r="722" spans="1:9" ht="15.75" customHeight="1">
      <c r="A722" s="4"/>
      <c r="B722" s="4"/>
      <c r="I722" s="4"/>
    </row>
    <row r="723" spans="1:9" ht="15.75" customHeight="1">
      <c r="A723" s="4"/>
      <c r="B723" s="4"/>
      <c r="I723" s="4"/>
    </row>
    <row r="724" spans="1:9" ht="15.75" customHeight="1">
      <c r="A724" s="4"/>
      <c r="B724" s="4"/>
      <c r="I724" s="4"/>
    </row>
    <row r="725" spans="1:9" ht="15.75" customHeight="1">
      <c r="A725" s="4"/>
      <c r="B725" s="4"/>
      <c r="I725" s="4"/>
    </row>
    <row r="726" spans="1:9" ht="15.75" customHeight="1">
      <c r="A726" s="4"/>
      <c r="B726" s="4"/>
      <c r="I726" s="4"/>
    </row>
    <row r="727" spans="1:9" ht="15.75" customHeight="1">
      <c r="A727" s="4"/>
      <c r="B727" s="4"/>
      <c r="I727" s="4"/>
    </row>
    <row r="728" spans="1:9" ht="15.75" customHeight="1">
      <c r="A728" s="4"/>
      <c r="B728" s="4"/>
      <c r="I728" s="4"/>
    </row>
    <row r="729" spans="1:9" ht="15.75" customHeight="1">
      <c r="A729" s="4"/>
      <c r="B729" s="4"/>
      <c r="I729" s="4"/>
    </row>
    <row r="730" spans="1:9" ht="15.75" customHeight="1">
      <c r="A730" s="4"/>
      <c r="B730" s="4"/>
      <c r="I730" s="4"/>
    </row>
    <row r="731" spans="1:9" ht="15.75" customHeight="1">
      <c r="A731" s="4"/>
      <c r="B731" s="4"/>
      <c r="I731" s="4"/>
    </row>
    <row r="732" spans="1:9" ht="15.75" customHeight="1">
      <c r="A732" s="4"/>
      <c r="B732" s="4"/>
      <c r="I732" s="4"/>
    </row>
    <row r="733" spans="1:9" ht="15.75" customHeight="1">
      <c r="A733" s="4"/>
      <c r="B733" s="4"/>
      <c r="I733" s="4"/>
    </row>
    <row r="734" spans="1:9" ht="15.75" customHeight="1">
      <c r="A734" s="4"/>
      <c r="B734" s="4"/>
      <c r="I734" s="4"/>
    </row>
    <row r="735" spans="1:9" ht="15.75" customHeight="1">
      <c r="A735" s="4"/>
      <c r="B735" s="4"/>
      <c r="I735" s="4"/>
    </row>
    <row r="736" spans="1:9" ht="15.75" customHeight="1">
      <c r="A736" s="4"/>
      <c r="B736" s="4"/>
      <c r="I736" s="4"/>
    </row>
    <row r="737" spans="1:9" ht="15.75" customHeight="1">
      <c r="A737" s="4"/>
      <c r="B737" s="4"/>
      <c r="I737" s="4"/>
    </row>
    <row r="738" spans="1:9" ht="15.75" customHeight="1">
      <c r="A738" s="4"/>
      <c r="B738" s="4"/>
      <c r="I738" s="4"/>
    </row>
    <row r="739" spans="1:9" ht="15.75" customHeight="1">
      <c r="A739" s="4"/>
      <c r="B739" s="4"/>
      <c r="I739" s="4"/>
    </row>
    <row r="740" spans="1:9" ht="15.75" customHeight="1">
      <c r="A740" s="4"/>
      <c r="B740" s="4"/>
      <c r="I740" s="4"/>
    </row>
    <row r="741" spans="1:9" ht="15.75" customHeight="1">
      <c r="A741" s="4"/>
      <c r="B741" s="4"/>
      <c r="I741" s="4"/>
    </row>
    <row r="742" spans="1:9" ht="15.75" customHeight="1">
      <c r="A742" s="4"/>
      <c r="B742" s="4"/>
      <c r="I742" s="4"/>
    </row>
    <row r="743" spans="1:9" ht="15.75" customHeight="1">
      <c r="A743" s="4"/>
      <c r="B743" s="4"/>
      <c r="I743" s="4"/>
    </row>
    <row r="744" spans="1:9" ht="15.75" customHeight="1">
      <c r="A744" s="4"/>
      <c r="B744" s="4"/>
      <c r="I744" s="4"/>
    </row>
    <row r="745" spans="1:9" ht="15.75" customHeight="1">
      <c r="A745" s="4"/>
      <c r="B745" s="4"/>
      <c r="I745" s="4"/>
    </row>
    <row r="746" spans="1:9" ht="15.75" customHeight="1">
      <c r="A746" s="4"/>
      <c r="B746" s="4"/>
      <c r="I746" s="4"/>
    </row>
    <row r="747" spans="1:9" ht="15.75" customHeight="1">
      <c r="A747" s="4"/>
      <c r="B747" s="4"/>
      <c r="I747" s="4"/>
    </row>
    <row r="748" spans="1:9" ht="15.75" customHeight="1">
      <c r="A748" s="4"/>
      <c r="B748" s="4"/>
      <c r="I748" s="4"/>
    </row>
    <row r="749" spans="1:9" ht="15.75" customHeight="1">
      <c r="A749" s="4"/>
      <c r="B749" s="4"/>
      <c r="I749" s="4"/>
    </row>
    <row r="750" spans="1:9" ht="15.75" customHeight="1">
      <c r="A750" s="4"/>
      <c r="B750" s="4"/>
      <c r="I750" s="4"/>
    </row>
    <row r="751" spans="1:9" ht="15.75" customHeight="1">
      <c r="A751" s="4"/>
      <c r="B751" s="4"/>
      <c r="I751" s="4"/>
    </row>
    <row r="752" spans="1:9" ht="15.75" customHeight="1">
      <c r="A752" s="4"/>
      <c r="B752" s="4"/>
      <c r="I752" s="4"/>
    </row>
    <row r="753" spans="1:9" ht="15.75" customHeight="1">
      <c r="A753" s="4"/>
      <c r="B753" s="4"/>
      <c r="I753" s="4"/>
    </row>
    <row r="754" spans="1:9" ht="15.75" customHeight="1">
      <c r="A754" s="4"/>
      <c r="B754" s="4"/>
      <c r="I754" s="4"/>
    </row>
    <row r="755" spans="1:9" ht="15.75" customHeight="1">
      <c r="A755" s="4"/>
      <c r="B755" s="4"/>
      <c r="I755" s="4"/>
    </row>
    <row r="756" spans="1:9" ht="15.75" customHeight="1">
      <c r="A756" s="4"/>
      <c r="B756" s="4"/>
      <c r="I756" s="4"/>
    </row>
    <row r="757" spans="1:9" ht="15.75" customHeight="1">
      <c r="A757" s="4"/>
      <c r="B757" s="4"/>
      <c r="I757" s="4"/>
    </row>
    <row r="758" spans="1:9" ht="15.75" customHeight="1">
      <c r="A758" s="4"/>
      <c r="B758" s="4"/>
      <c r="I758" s="4"/>
    </row>
    <row r="759" spans="1:9" ht="15.75" customHeight="1">
      <c r="A759" s="4"/>
      <c r="B759" s="4"/>
      <c r="I759" s="4"/>
    </row>
    <row r="760" spans="1:9" ht="15.75" customHeight="1">
      <c r="A760" s="4"/>
      <c r="B760" s="4"/>
      <c r="I760" s="4"/>
    </row>
    <row r="761" spans="1:9" ht="15.75" customHeight="1">
      <c r="A761" s="4"/>
      <c r="B761" s="4"/>
      <c r="I761" s="4"/>
    </row>
    <row r="762" spans="1:9" ht="15.75" customHeight="1">
      <c r="A762" s="4"/>
      <c r="B762" s="4"/>
      <c r="I762" s="4"/>
    </row>
    <row r="763" spans="1:9" ht="15.75" customHeight="1">
      <c r="A763" s="4"/>
      <c r="B763" s="4"/>
      <c r="I763" s="4"/>
    </row>
    <row r="764" spans="1:9" ht="15.75" customHeight="1">
      <c r="A764" s="4"/>
      <c r="B764" s="4"/>
      <c r="I764" s="4"/>
    </row>
    <row r="765" spans="1:9" ht="15.75" customHeight="1">
      <c r="A765" s="4"/>
      <c r="B765" s="4"/>
      <c r="I765" s="4"/>
    </row>
    <row r="766" spans="1:9" ht="15.75" customHeight="1">
      <c r="A766" s="4"/>
      <c r="B766" s="4"/>
      <c r="I766" s="4"/>
    </row>
    <row r="767" spans="1:9" ht="15.75" customHeight="1">
      <c r="A767" s="4"/>
      <c r="B767" s="4"/>
      <c r="I767" s="4"/>
    </row>
    <row r="768" spans="1:9" ht="15.75" customHeight="1">
      <c r="A768" s="4"/>
      <c r="B768" s="4"/>
      <c r="I768" s="4"/>
    </row>
    <row r="769" spans="1:9" ht="15.75" customHeight="1">
      <c r="A769" s="4"/>
      <c r="B769" s="4"/>
      <c r="I769" s="4"/>
    </row>
    <row r="770" spans="1:9" ht="15.75" customHeight="1">
      <c r="A770" s="4"/>
      <c r="B770" s="4"/>
      <c r="I770" s="4"/>
    </row>
    <row r="771" spans="1:9" ht="15.75" customHeight="1">
      <c r="A771" s="4"/>
      <c r="B771" s="4"/>
      <c r="I771" s="4"/>
    </row>
    <row r="772" spans="1:9" ht="15.75" customHeight="1">
      <c r="A772" s="4"/>
      <c r="B772" s="4"/>
      <c r="I772" s="4"/>
    </row>
    <row r="773" spans="1:9" ht="15.75" customHeight="1">
      <c r="A773" s="4"/>
      <c r="B773" s="4"/>
      <c r="I773" s="4"/>
    </row>
    <row r="774" spans="1:9" ht="15.75" customHeight="1">
      <c r="A774" s="4"/>
      <c r="B774" s="4"/>
      <c r="I774" s="4"/>
    </row>
    <row r="775" spans="1:9" ht="15.75" customHeight="1">
      <c r="A775" s="4"/>
      <c r="B775" s="4"/>
      <c r="I775" s="4"/>
    </row>
    <row r="776" spans="1:9" ht="15.75" customHeight="1">
      <c r="A776" s="4"/>
      <c r="B776" s="4"/>
      <c r="I776" s="4"/>
    </row>
    <row r="777" spans="1:9" ht="15.75" customHeight="1">
      <c r="A777" s="4"/>
      <c r="B777" s="4"/>
      <c r="I777" s="4"/>
    </row>
    <row r="778" spans="1:9" ht="15.75" customHeight="1">
      <c r="A778" s="4"/>
      <c r="B778" s="4"/>
      <c r="I778" s="4"/>
    </row>
    <row r="779" spans="1:9" ht="15.75" customHeight="1">
      <c r="A779" s="4"/>
      <c r="B779" s="4"/>
      <c r="I779" s="4"/>
    </row>
    <row r="780" spans="1:9" ht="15.75" customHeight="1">
      <c r="A780" s="4"/>
      <c r="B780" s="4"/>
      <c r="I780" s="4"/>
    </row>
    <row r="781" spans="1:9" ht="15.75" customHeight="1">
      <c r="A781" s="4"/>
      <c r="B781" s="4"/>
      <c r="I781" s="4"/>
    </row>
    <row r="782" spans="1:9" ht="15.75" customHeight="1">
      <c r="A782" s="4"/>
      <c r="B782" s="4"/>
      <c r="I782" s="4"/>
    </row>
    <row r="783" spans="1:9" ht="15.75" customHeight="1">
      <c r="A783" s="4"/>
      <c r="B783" s="4"/>
      <c r="I783" s="4"/>
    </row>
    <row r="784" spans="1:9" ht="15.75" customHeight="1">
      <c r="A784" s="4"/>
      <c r="B784" s="4"/>
      <c r="I784" s="4"/>
    </row>
    <row r="785" spans="1:9" ht="15.75" customHeight="1">
      <c r="A785" s="4"/>
      <c r="B785" s="4"/>
      <c r="I785" s="4"/>
    </row>
    <row r="786" spans="1:9" ht="15.75" customHeight="1">
      <c r="A786" s="4"/>
      <c r="B786" s="4"/>
      <c r="I786" s="4"/>
    </row>
    <row r="787" spans="1:9" ht="15.75" customHeight="1">
      <c r="A787" s="4"/>
      <c r="B787" s="4"/>
      <c r="I787" s="4"/>
    </row>
    <row r="788" spans="1:9" ht="15.75" customHeight="1">
      <c r="A788" s="4"/>
      <c r="B788" s="4"/>
      <c r="I788" s="4"/>
    </row>
    <row r="789" spans="1:9" ht="15.75" customHeight="1">
      <c r="A789" s="4"/>
      <c r="B789" s="4"/>
      <c r="I789" s="4"/>
    </row>
    <row r="790" spans="1:9" ht="15.75" customHeight="1">
      <c r="A790" s="4"/>
      <c r="B790" s="4"/>
      <c r="I790" s="4"/>
    </row>
    <row r="791" spans="1:9" ht="15.75" customHeight="1">
      <c r="A791" s="4"/>
      <c r="B791" s="4"/>
      <c r="I791" s="4"/>
    </row>
    <row r="792" spans="1:9" ht="15.75" customHeight="1">
      <c r="A792" s="4"/>
      <c r="B792" s="4"/>
      <c r="I792" s="4"/>
    </row>
    <row r="793" spans="1:9" ht="15.75" customHeight="1">
      <c r="A793" s="4"/>
      <c r="B793" s="4"/>
      <c r="I793" s="4"/>
    </row>
    <row r="794" spans="1:9" ht="15.75" customHeight="1">
      <c r="A794" s="4"/>
      <c r="B794" s="4"/>
      <c r="I794" s="4"/>
    </row>
    <row r="795" spans="1:9" ht="15.75" customHeight="1">
      <c r="A795" s="4"/>
      <c r="B795" s="4"/>
      <c r="I795" s="4"/>
    </row>
    <row r="796" spans="1:9" ht="15.75" customHeight="1">
      <c r="A796" s="4"/>
      <c r="B796" s="4"/>
      <c r="I796" s="4"/>
    </row>
    <row r="797" spans="1:9" ht="15.75" customHeight="1">
      <c r="A797" s="4"/>
      <c r="B797" s="4"/>
      <c r="I797" s="4"/>
    </row>
    <row r="798" spans="1:9" ht="15.75" customHeight="1">
      <c r="A798" s="4"/>
      <c r="B798" s="4"/>
      <c r="I798" s="4"/>
    </row>
    <row r="799" spans="1:9" ht="15.75" customHeight="1">
      <c r="A799" s="4"/>
      <c r="B799" s="4"/>
      <c r="I799" s="4"/>
    </row>
    <row r="800" spans="1:9" ht="15.75" customHeight="1">
      <c r="A800" s="4"/>
      <c r="B800" s="4"/>
      <c r="I800" s="4"/>
    </row>
    <row r="801" spans="1:9" ht="15.75" customHeight="1">
      <c r="A801" s="4"/>
      <c r="B801" s="4"/>
      <c r="I801" s="4"/>
    </row>
    <row r="802" spans="1:9" ht="15.75" customHeight="1">
      <c r="A802" s="4"/>
      <c r="B802" s="4"/>
      <c r="I802" s="4"/>
    </row>
    <row r="803" spans="1:9" ht="15.75" customHeight="1">
      <c r="A803" s="4"/>
      <c r="B803" s="4"/>
      <c r="I803" s="4"/>
    </row>
    <row r="804" spans="1:9" ht="15.75" customHeight="1">
      <c r="A804" s="4"/>
      <c r="B804" s="4"/>
      <c r="I804" s="4"/>
    </row>
    <row r="805" spans="1:9" ht="15.75" customHeight="1">
      <c r="A805" s="4"/>
      <c r="B805" s="4"/>
      <c r="I805" s="4"/>
    </row>
    <row r="806" spans="1:9" ht="15.75" customHeight="1">
      <c r="A806" s="4"/>
      <c r="B806" s="4"/>
      <c r="I806" s="4"/>
    </row>
    <row r="807" spans="1:9" ht="15.75" customHeight="1">
      <c r="A807" s="4"/>
      <c r="B807" s="4"/>
      <c r="I807" s="4"/>
    </row>
    <row r="808" spans="1:9" ht="15.75" customHeight="1">
      <c r="A808" s="4"/>
      <c r="B808" s="4"/>
      <c r="I808" s="4"/>
    </row>
    <row r="809" spans="1:9" ht="15.75" customHeight="1">
      <c r="A809" s="4"/>
      <c r="B809" s="4"/>
      <c r="I809" s="4"/>
    </row>
    <row r="810" spans="1:9" ht="15.75" customHeight="1">
      <c r="A810" s="4"/>
      <c r="B810" s="4"/>
      <c r="I810" s="4"/>
    </row>
    <row r="811" spans="1:9" ht="15.75" customHeight="1">
      <c r="A811" s="4"/>
      <c r="B811" s="4"/>
      <c r="I811" s="4"/>
    </row>
    <row r="812" spans="1:9" ht="15.75" customHeight="1">
      <c r="A812" s="4"/>
      <c r="B812" s="4"/>
      <c r="I812" s="4"/>
    </row>
    <row r="813" spans="1:9" ht="15.75" customHeight="1">
      <c r="A813" s="4"/>
      <c r="B813" s="4"/>
      <c r="I813" s="4"/>
    </row>
    <row r="814" spans="1:9" ht="15.75" customHeight="1">
      <c r="A814" s="4"/>
      <c r="B814" s="4"/>
      <c r="I814" s="4"/>
    </row>
    <row r="815" spans="1:9" ht="15.75" customHeight="1">
      <c r="A815" s="4"/>
      <c r="B815" s="4"/>
      <c r="I815" s="4"/>
    </row>
    <row r="816" spans="1:9" ht="15.75" customHeight="1">
      <c r="A816" s="4"/>
      <c r="B816" s="4"/>
      <c r="I816" s="4"/>
    </row>
    <row r="817" spans="1:9" ht="15.75" customHeight="1">
      <c r="A817" s="4"/>
      <c r="B817" s="4"/>
      <c r="I817" s="4"/>
    </row>
    <row r="818" spans="1:9" ht="15.75" customHeight="1">
      <c r="A818" s="4"/>
      <c r="B818" s="4"/>
      <c r="I818" s="4"/>
    </row>
    <row r="819" spans="1:9" ht="15.75" customHeight="1">
      <c r="A819" s="4"/>
      <c r="B819" s="4"/>
      <c r="I819" s="4"/>
    </row>
    <row r="820" spans="1:9" ht="15.75" customHeight="1">
      <c r="A820" s="4"/>
      <c r="B820" s="4"/>
      <c r="I820" s="4"/>
    </row>
    <row r="821" spans="1:9" ht="15.75" customHeight="1">
      <c r="A821" s="4"/>
      <c r="B821" s="4"/>
      <c r="I821" s="4"/>
    </row>
    <row r="822" spans="1:9" ht="15.75" customHeight="1">
      <c r="A822" s="4"/>
      <c r="B822" s="4"/>
      <c r="I822" s="4"/>
    </row>
    <row r="823" spans="1:9" ht="15.75" customHeight="1">
      <c r="A823" s="4"/>
      <c r="B823" s="4"/>
      <c r="I823" s="4"/>
    </row>
    <row r="824" spans="1:9" ht="15.75" customHeight="1">
      <c r="A824" s="4"/>
      <c r="B824" s="4"/>
      <c r="I824" s="4"/>
    </row>
    <row r="825" spans="1:9" ht="15.75" customHeight="1">
      <c r="A825" s="4"/>
      <c r="B825" s="4"/>
      <c r="I825" s="4"/>
    </row>
    <row r="826" spans="1:9" ht="15.75" customHeight="1">
      <c r="A826" s="4"/>
      <c r="B826" s="4"/>
      <c r="I826" s="4"/>
    </row>
    <row r="827" spans="1:9" ht="15.75" customHeight="1">
      <c r="A827" s="4"/>
      <c r="B827" s="4"/>
      <c r="I827" s="4"/>
    </row>
    <row r="828" spans="1:9" ht="15.75" customHeight="1">
      <c r="A828" s="4"/>
      <c r="B828" s="4"/>
      <c r="I828" s="4"/>
    </row>
    <row r="829" spans="1:9" ht="15.75" customHeight="1">
      <c r="A829" s="4"/>
      <c r="B829" s="4"/>
      <c r="I829" s="4"/>
    </row>
    <row r="830" spans="1:9" ht="15.75" customHeight="1">
      <c r="A830" s="4"/>
      <c r="B830" s="4"/>
      <c r="I830" s="4"/>
    </row>
    <row r="831" spans="1:9" ht="15.75" customHeight="1">
      <c r="A831" s="4"/>
      <c r="B831" s="4"/>
      <c r="I831" s="4"/>
    </row>
    <row r="832" spans="1:9" ht="15.75" customHeight="1">
      <c r="A832" s="4"/>
      <c r="B832" s="4"/>
      <c r="I832" s="4"/>
    </row>
    <row r="833" spans="1:9" ht="15.75" customHeight="1">
      <c r="A833" s="4"/>
      <c r="B833" s="4"/>
      <c r="I833" s="4"/>
    </row>
    <row r="834" spans="1:9" ht="15.75" customHeight="1">
      <c r="A834" s="4"/>
      <c r="B834" s="4"/>
      <c r="I834" s="4"/>
    </row>
    <row r="835" spans="1:9" ht="15.75" customHeight="1">
      <c r="A835" s="4"/>
      <c r="B835" s="4"/>
      <c r="I835" s="4"/>
    </row>
    <row r="836" spans="1:9" ht="15.75" customHeight="1">
      <c r="A836" s="4"/>
      <c r="B836" s="4"/>
      <c r="I836" s="4"/>
    </row>
    <row r="837" spans="1:9" ht="15.75" customHeight="1">
      <c r="A837" s="4"/>
      <c r="B837" s="4"/>
      <c r="I837" s="4"/>
    </row>
    <row r="838" spans="1:9" ht="15.75" customHeight="1">
      <c r="A838" s="4"/>
      <c r="B838" s="4"/>
      <c r="I838" s="4"/>
    </row>
    <row r="839" spans="1:9" ht="15.75" customHeight="1">
      <c r="A839" s="4"/>
      <c r="B839" s="4"/>
      <c r="I839" s="4"/>
    </row>
    <row r="840" spans="1:9" ht="15.75" customHeight="1">
      <c r="A840" s="4"/>
      <c r="B840" s="4"/>
      <c r="I840" s="4"/>
    </row>
    <row r="841" spans="1:9" ht="15.75" customHeight="1">
      <c r="A841" s="4"/>
      <c r="B841" s="4"/>
      <c r="I841" s="4"/>
    </row>
    <row r="842" spans="1:9" ht="15.75" customHeight="1">
      <c r="A842" s="4"/>
      <c r="B842" s="4"/>
      <c r="I842" s="4"/>
    </row>
    <row r="843" spans="1:9" ht="15.75" customHeight="1">
      <c r="A843" s="4"/>
      <c r="B843" s="4"/>
      <c r="I843" s="4"/>
    </row>
    <row r="844" spans="1:9" ht="15.75" customHeight="1">
      <c r="A844" s="4"/>
      <c r="B844" s="4"/>
      <c r="I844" s="4"/>
    </row>
    <row r="845" spans="1:9" ht="15.75" customHeight="1">
      <c r="A845" s="4"/>
      <c r="B845" s="4"/>
      <c r="I845" s="4"/>
    </row>
    <row r="846" spans="1:9" ht="15.75" customHeight="1">
      <c r="A846" s="4"/>
      <c r="B846" s="4"/>
      <c r="I846" s="4"/>
    </row>
    <row r="847" spans="1:9" ht="15.75" customHeight="1">
      <c r="A847" s="4"/>
      <c r="B847" s="4"/>
      <c r="I847" s="4"/>
    </row>
    <row r="848" spans="1:9" ht="15.75" customHeight="1">
      <c r="A848" s="4"/>
      <c r="B848" s="4"/>
      <c r="I848" s="4"/>
    </row>
    <row r="849" spans="1:9" ht="15.75" customHeight="1">
      <c r="A849" s="4"/>
      <c r="B849" s="4"/>
      <c r="I849" s="4"/>
    </row>
    <row r="850" spans="1:9" ht="15.75" customHeight="1">
      <c r="A850" s="4"/>
      <c r="B850" s="4"/>
      <c r="I850" s="4"/>
    </row>
    <row r="851" spans="1:9" ht="15.75" customHeight="1">
      <c r="A851" s="4"/>
      <c r="B851" s="4"/>
      <c r="I851" s="4"/>
    </row>
    <row r="852" spans="1:9" ht="15.75" customHeight="1">
      <c r="A852" s="4"/>
      <c r="B852" s="4"/>
      <c r="I852" s="4"/>
    </row>
    <row r="853" spans="1:9" ht="15.75" customHeight="1">
      <c r="A853" s="4"/>
      <c r="B853" s="4"/>
      <c r="I853" s="4"/>
    </row>
    <row r="854" spans="1:9" ht="15.75" customHeight="1">
      <c r="A854" s="4"/>
      <c r="B854" s="4"/>
      <c r="I854" s="4"/>
    </row>
    <row r="855" spans="1:9" ht="15.75" customHeight="1">
      <c r="A855" s="4"/>
      <c r="B855" s="4"/>
      <c r="I855" s="4"/>
    </row>
    <row r="856" spans="1:9" ht="15.75" customHeight="1">
      <c r="A856" s="4"/>
      <c r="B856" s="4"/>
      <c r="I856" s="4"/>
    </row>
    <row r="857" spans="1:9" ht="15.75" customHeight="1">
      <c r="A857" s="4"/>
      <c r="B857" s="4"/>
      <c r="I857" s="4"/>
    </row>
    <row r="858" spans="1:9" ht="15.75" customHeight="1">
      <c r="A858" s="4"/>
      <c r="B858" s="4"/>
      <c r="I858" s="4"/>
    </row>
    <row r="859" spans="1:9" ht="15.75" customHeight="1">
      <c r="A859" s="4"/>
      <c r="B859" s="4"/>
      <c r="I859" s="4"/>
    </row>
    <row r="860" spans="1:9" ht="15.75" customHeight="1">
      <c r="A860" s="4"/>
      <c r="B860" s="4"/>
      <c r="I860" s="4"/>
    </row>
    <row r="861" spans="1:9" ht="15.75" customHeight="1">
      <c r="A861" s="4"/>
      <c r="B861" s="4"/>
      <c r="I861" s="4"/>
    </row>
    <row r="862" spans="1:9" ht="15.75" customHeight="1">
      <c r="A862" s="4"/>
      <c r="B862" s="4"/>
      <c r="I862" s="4"/>
    </row>
    <row r="863" spans="1:9" ht="15.75" customHeight="1">
      <c r="A863" s="4"/>
      <c r="B863" s="4"/>
      <c r="I863" s="4"/>
    </row>
    <row r="864" spans="1:9" ht="15.75" customHeight="1">
      <c r="A864" s="4"/>
      <c r="B864" s="4"/>
      <c r="I864" s="4"/>
    </row>
    <row r="865" spans="1:9" ht="15.75" customHeight="1">
      <c r="A865" s="4"/>
      <c r="B865" s="4"/>
      <c r="I865" s="4"/>
    </row>
    <row r="866" spans="1:9" ht="15.75" customHeight="1">
      <c r="A866" s="4"/>
      <c r="B866" s="4"/>
      <c r="I866" s="4"/>
    </row>
    <row r="867" spans="1:9" ht="15.75" customHeight="1">
      <c r="A867" s="4"/>
      <c r="B867" s="4"/>
      <c r="I867" s="4"/>
    </row>
    <row r="868" spans="1:9" ht="15.75" customHeight="1">
      <c r="A868" s="4"/>
      <c r="B868" s="4"/>
      <c r="I868" s="4"/>
    </row>
    <row r="869" spans="1:9" ht="15.75" customHeight="1">
      <c r="A869" s="4"/>
      <c r="B869" s="4"/>
      <c r="I869" s="4"/>
    </row>
    <row r="870" spans="1:9" ht="15.75" customHeight="1">
      <c r="A870" s="4"/>
      <c r="B870" s="4"/>
      <c r="I870" s="4"/>
    </row>
    <row r="871" spans="1:9" ht="15.75" customHeight="1">
      <c r="A871" s="4"/>
      <c r="B871" s="4"/>
      <c r="I871" s="4"/>
    </row>
    <row r="872" spans="1:9" ht="15.75" customHeight="1">
      <c r="A872" s="4"/>
      <c r="B872" s="4"/>
      <c r="I872" s="4"/>
    </row>
    <row r="873" spans="1:9" ht="15.75" customHeight="1">
      <c r="A873" s="4"/>
      <c r="B873" s="4"/>
      <c r="I873" s="4"/>
    </row>
    <row r="874" spans="1:9" ht="15.75" customHeight="1">
      <c r="A874" s="4"/>
      <c r="B874" s="4"/>
      <c r="I874" s="4"/>
    </row>
    <row r="875" spans="1:9" ht="15.75" customHeight="1">
      <c r="A875" s="4"/>
      <c r="B875" s="4"/>
      <c r="I875" s="4"/>
    </row>
    <row r="876" spans="1:9" ht="15.75" customHeight="1">
      <c r="A876" s="4"/>
      <c r="B876" s="4"/>
      <c r="I876" s="4"/>
    </row>
    <row r="877" spans="1:9" ht="15.75" customHeight="1">
      <c r="A877" s="4"/>
      <c r="B877" s="4"/>
      <c r="I877" s="4"/>
    </row>
    <row r="878" spans="1:9" ht="15.75" customHeight="1">
      <c r="A878" s="4"/>
      <c r="B878" s="4"/>
      <c r="I878" s="4"/>
    </row>
    <row r="879" spans="1:9" ht="15.75" customHeight="1">
      <c r="A879" s="4"/>
      <c r="B879" s="4"/>
      <c r="I879" s="4"/>
    </row>
    <row r="880" spans="1:9" ht="15.75" customHeight="1">
      <c r="A880" s="4"/>
      <c r="B880" s="4"/>
      <c r="I880" s="4"/>
    </row>
    <row r="881" spans="1:9" ht="15.75" customHeight="1">
      <c r="A881" s="4"/>
      <c r="B881" s="4"/>
      <c r="I881" s="4"/>
    </row>
    <row r="882" spans="1:9" ht="15.75" customHeight="1">
      <c r="A882" s="4"/>
      <c r="B882" s="4"/>
      <c r="I882" s="4"/>
    </row>
    <row r="883" spans="1:9" ht="15.75" customHeight="1">
      <c r="A883" s="4"/>
      <c r="B883" s="4"/>
      <c r="I883" s="4"/>
    </row>
    <row r="884" spans="1:9" ht="15.75" customHeight="1">
      <c r="A884" s="4"/>
      <c r="B884" s="4"/>
      <c r="I884" s="4"/>
    </row>
    <row r="885" spans="1:9" ht="15.75" customHeight="1">
      <c r="A885" s="4"/>
      <c r="B885" s="4"/>
      <c r="I885" s="4"/>
    </row>
    <row r="886" spans="1:9" ht="15.75" customHeight="1">
      <c r="A886" s="4"/>
      <c r="B886" s="4"/>
      <c r="I886" s="4"/>
    </row>
    <row r="887" spans="1:9" ht="15.75" customHeight="1">
      <c r="A887" s="4"/>
      <c r="B887" s="4"/>
      <c r="I887" s="4"/>
    </row>
    <row r="888" spans="1:9" ht="15.75" customHeight="1">
      <c r="A888" s="4"/>
      <c r="B888" s="4"/>
      <c r="I888" s="4"/>
    </row>
    <row r="889" spans="1:9" ht="15.75" customHeight="1">
      <c r="A889" s="4"/>
      <c r="B889" s="4"/>
      <c r="I889" s="4"/>
    </row>
    <row r="890" spans="1:9" ht="15.75" customHeight="1">
      <c r="A890" s="4"/>
      <c r="B890" s="4"/>
      <c r="I890" s="4"/>
    </row>
    <row r="891" spans="1:9" ht="15.75" customHeight="1">
      <c r="A891" s="4"/>
      <c r="B891" s="4"/>
      <c r="I891" s="4"/>
    </row>
    <row r="892" spans="1:9" ht="15.75" customHeight="1">
      <c r="A892" s="4"/>
      <c r="B892" s="4"/>
      <c r="I892" s="4"/>
    </row>
    <row r="893" spans="1:9" ht="15.75" customHeight="1">
      <c r="A893" s="4"/>
      <c r="B893" s="4"/>
      <c r="I893" s="4"/>
    </row>
    <row r="894" spans="1:9" ht="15.75" customHeight="1">
      <c r="A894" s="4"/>
      <c r="B894" s="4"/>
      <c r="I894" s="4"/>
    </row>
    <row r="895" spans="1:9" ht="15.75" customHeight="1">
      <c r="A895" s="4"/>
      <c r="B895" s="4"/>
      <c r="I895" s="4"/>
    </row>
    <row r="896" spans="1:9" ht="15.75" customHeight="1">
      <c r="A896" s="4"/>
      <c r="B896" s="4"/>
      <c r="I896" s="4"/>
    </row>
    <row r="897" spans="1:9" ht="15.75" customHeight="1">
      <c r="A897" s="4"/>
      <c r="B897" s="4"/>
      <c r="I897" s="4"/>
    </row>
    <row r="898" spans="1:9" ht="15.75" customHeight="1">
      <c r="A898" s="4"/>
      <c r="B898" s="4"/>
      <c r="I898" s="4"/>
    </row>
    <row r="899" spans="1:9" ht="15.75" customHeight="1">
      <c r="A899" s="4"/>
      <c r="B899" s="4"/>
      <c r="I899" s="4"/>
    </row>
    <row r="900" spans="1:9" ht="15.75" customHeight="1">
      <c r="A900" s="4"/>
      <c r="B900" s="4"/>
      <c r="I900" s="4"/>
    </row>
    <row r="901" spans="1:9" ht="15.75" customHeight="1">
      <c r="A901" s="4"/>
      <c r="B901" s="4"/>
      <c r="I901" s="4"/>
    </row>
    <row r="902" spans="1:9" ht="15.75" customHeight="1">
      <c r="A902" s="4"/>
      <c r="B902" s="4"/>
      <c r="I902" s="4"/>
    </row>
    <row r="903" spans="1:9" ht="15.75" customHeight="1">
      <c r="A903" s="4"/>
      <c r="B903" s="4"/>
      <c r="I903" s="4"/>
    </row>
    <row r="904" spans="1:9" ht="15.75" customHeight="1">
      <c r="A904" s="4"/>
      <c r="B904" s="4"/>
      <c r="I904" s="4"/>
    </row>
    <row r="905" spans="1:9" ht="15.75" customHeight="1">
      <c r="A905" s="4"/>
      <c r="B905" s="4"/>
      <c r="I905" s="4"/>
    </row>
    <row r="906" spans="1:9" ht="15.75" customHeight="1">
      <c r="A906" s="4"/>
      <c r="B906" s="4"/>
      <c r="I906" s="4"/>
    </row>
    <row r="907" spans="1:9" ht="15.75" customHeight="1">
      <c r="A907" s="4"/>
      <c r="B907" s="4"/>
      <c r="I907" s="4"/>
    </row>
    <row r="908" spans="1:9" ht="15.75" customHeight="1">
      <c r="A908" s="4"/>
      <c r="B908" s="4"/>
      <c r="I908" s="4"/>
    </row>
    <row r="909" spans="1:9" ht="15.75" customHeight="1">
      <c r="A909" s="4"/>
      <c r="B909" s="4"/>
      <c r="I909" s="4"/>
    </row>
    <row r="910" spans="1:9" ht="15.75" customHeight="1">
      <c r="A910" s="4"/>
      <c r="B910" s="4"/>
      <c r="I910" s="4"/>
    </row>
    <row r="911" spans="1:9" ht="15.75" customHeight="1">
      <c r="A911" s="4"/>
      <c r="B911" s="4"/>
      <c r="I911" s="4"/>
    </row>
    <row r="912" spans="1:9" ht="15.75" customHeight="1">
      <c r="A912" s="4"/>
      <c r="B912" s="4"/>
      <c r="I912" s="4"/>
    </row>
    <row r="913" spans="1:9" ht="15.75" customHeight="1">
      <c r="A913" s="4"/>
      <c r="B913" s="4"/>
      <c r="I913" s="4"/>
    </row>
    <row r="914" spans="1:9" ht="15.75" customHeight="1">
      <c r="A914" s="4"/>
      <c r="B914" s="4"/>
      <c r="I914" s="4"/>
    </row>
    <row r="915" spans="1:9" ht="15.75" customHeight="1">
      <c r="A915" s="4"/>
      <c r="B915" s="4"/>
      <c r="I915" s="4"/>
    </row>
    <row r="916" spans="1:9" ht="15.75" customHeight="1">
      <c r="A916" s="4"/>
      <c r="B916" s="4"/>
      <c r="I916" s="4"/>
    </row>
    <row r="917" spans="1:9" ht="15.75" customHeight="1">
      <c r="A917" s="4"/>
      <c r="B917" s="4"/>
      <c r="I917" s="4"/>
    </row>
    <row r="918" spans="1:9" ht="15.75" customHeight="1">
      <c r="A918" s="4"/>
      <c r="B918" s="4"/>
      <c r="I918" s="4"/>
    </row>
    <row r="919" spans="1:9" ht="15.75" customHeight="1">
      <c r="A919" s="4"/>
      <c r="B919" s="4"/>
      <c r="I919" s="4"/>
    </row>
    <row r="920" spans="1:9" ht="15.75" customHeight="1">
      <c r="A920" s="4"/>
      <c r="B920" s="4"/>
      <c r="I920" s="4"/>
    </row>
    <row r="921" spans="1:9" ht="15.75" customHeight="1">
      <c r="A921" s="4"/>
      <c r="B921" s="4"/>
      <c r="I921" s="4"/>
    </row>
    <row r="922" spans="1:9" ht="15.75" customHeight="1">
      <c r="A922" s="4"/>
      <c r="B922" s="4"/>
      <c r="I922" s="4"/>
    </row>
    <row r="923" spans="1:9" ht="15.75" customHeight="1">
      <c r="A923" s="4"/>
      <c r="B923" s="4"/>
      <c r="I923" s="4"/>
    </row>
    <row r="924" spans="1:9" ht="15.75" customHeight="1">
      <c r="A924" s="4"/>
      <c r="B924" s="4"/>
      <c r="I924" s="4"/>
    </row>
    <row r="925" spans="1:9" ht="15.75" customHeight="1">
      <c r="A925" s="4"/>
      <c r="B925" s="4"/>
      <c r="I925" s="4"/>
    </row>
    <row r="926" spans="1:9" ht="15.75" customHeight="1">
      <c r="A926" s="4"/>
      <c r="B926" s="4"/>
      <c r="I926" s="4"/>
    </row>
    <row r="927" spans="1:9" ht="15.75" customHeight="1">
      <c r="A927" s="4"/>
      <c r="B927" s="4"/>
      <c r="I927" s="4"/>
    </row>
    <row r="928" spans="1:9" ht="15.75" customHeight="1">
      <c r="A928" s="4"/>
      <c r="B928" s="4"/>
      <c r="I928" s="4"/>
    </row>
    <row r="929" spans="1:9" ht="15.75" customHeight="1">
      <c r="A929" s="4"/>
      <c r="B929" s="4"/>
      <c r="I929" s="4"/>
    </row>
    <row r="930" spans="1:9" ht="15.75" customHeight="1">
      <c r="A930" s="4"/>
      <c r="B930" s="4"/>
      <c r="I930" s="4"/>
    </row>
    <row r="931" spans="1:9" ht="15.75" customHeight="1">
      <c r="A931" s="4"/>
      <c r="B931" s="4"/>
      <c r="I931" s="4"/>
    </row>
    <row r="932" spans="1:9" ht="15.75" customHeight="1">
      <c r="A932" s="4"/>
      <c r="B932" s="4"/>
      <c r="I932" s="4"/>
    </row>
    <row r="933" spans="1:9" ht="15.75" customHeight="1">
      <c r="A933" s="4"/>
      <c r="B933" s="4"/>
      <c r="I933" s="4"/>
    </row>
    <row r="934" spans="1:9" ht="15.75" customHeight="1">
      <c r="A934" s="4"/>
      <c r="B934" s="4"/>
      <c r="I934" s="4"/>
    </row>
    <row r="935" spans="1:9" ht="15.75" customHeight="1">
      <c r="A935" s="4"/>
      <c r="B935" s="4"/>
      <c r="I935" s="4"/>
    </row>
    <row r="936" spans="1:9" ht="15.75" customHeight="1">
      <c r="A936" s="4"/>
      <c r="B936" s="4"/>
      <c r="I936" s="4"/>
    </row>
    <row r="937" spans="1:9" ht="15.75" customHeight="1">
      <c r="A937" s="4"/>
      <c r="B937" s="4"/>
      <c r="I937" s="4"/>
    </row>
    <row r="938" spans="1:9" ht="15.75" customHeight="1">
      <c r="A938" s="4"/>
      <c r="B938" s="4"/>
      <c r="I938" s="4"/>
    </row>
    <row r="939" spans="1:9" ht="15.75" customHeight="1">
      <c r="A939" s="4"/>
      <c r="B939" s="4"/>
      <c r="I939" s="4"/>
    </row>
    <row r="940" spans="1:9" ht="15.75" customHeight="1">
      <c r="A940" s="4"/>
      <c r="B940" s="4"/>
      <c r="I940" s="4"/>
    </row>
    <row r="941" spans="1:9" ht="15.75" customHeight="1">
      <c r="A941" s="4"/>
      <c r="B941" s="4"/>
      <c r="I941" s="4"/>
    </row>
    <row r="942" spans="1:9" ht="15.75" customHeight="1">
      <c r="A942" s="4"/>
      <c r="B942" s="4"/>
      <c r="I942" s="4"/>
    </row>
    <row r="943" spans="1:9" ht="15.75" customHeight="1">
      <c r="A943" s="4"/>
      <c r="B943" s="4"/>
      <c r="I943" s="4"/>
    </row>
    <row r="944" spans="1:9" ht="15.75" customHeight="1">
      <c r="A944" s="4"/>
      <c r="B944" s="4"/>
      <c r="I944" s="4"/>
    </row>
    <row r="945" spans="1:9" ht="15.75" customHeight="1">
      <c r="A945" s="4"/>
      <c r="B945" s="4"/>
      <c r="I945" s="4"/>
    </row>
    <row r="946" spans="1:9" ht="15.75" customHeight="1">
      <c r="A946" s="4"/>
      <c r="B946" s="4"/>
      <c r="I946" s="4"/>
    </row>
    <row r="947" spans="1:9" ht="15.75" customHeight="1">
      <c r="A947" s="4"/>
      <c r="B947" s="4"/>
      <c r="I947" s="4"/>
    </row>
    <row r="948" spans="1:9" ht="15.75" customHeight="1">
      <c r="A948" s="4"/>
      <c r="B948" s="4"/>
      <c r="I948" s="4"/>
    </row>
    <row r="949" spans="1:9" ht="15.75" customHeight="1">
      <c r="A949" s="4"/>
      <c r="B949" s="4"/>
      <c r="I949" s="4"/>
    </row>
    <row r="950" spans="1:9" ht="15.75" customHeight="1">
      <c r="A950" s="4"/>
      <c r="B950" s="4"/>
      <c r="I950" s="4"/>
    </row>
    <row r="951" spans="1:9" ht="15.75" customHeight="1">
      <c r="A951" s="4"/>
      <c r="B951" s="4"/>
      <c r="I951" s="4"/>
    </row>
    <row r="952" spans="1:9" ht="15.75" customHeight="1">
      <c r="A952" s="4"/>
      <c r="B952" s="4"/>
      <c r="I952" s="4"/>
    </row>
    <row r="953" spans="1:9" ht="15.75" customHeight="1">
      <c r="A953" s="4"/>
      <c r="B953" s="4"/>
      <c r="I953" s="4"/>
    </row>
    <row r="954" spans="1:9" ht="15.75" customHeight="1">
      <c r="A954" s="4"/>
      <c r="B954" s="4"/>
      <c r="I954" s="4"/>
    </row>
    <row r="955" spans="1:9" ht="15.75" customHeight="1">
      <c r="A955" s="4"/>
      <c r="B955" s="4"/>
      <c r="I955" s="4"/>
    </row>
    <row r="956" spans="1:9" ht="15.75" customHeight="1">
      <c r="A956" s="4"/>
      <c r="B956" s="4"/>
      <c r="I956" s="4"/>
    </row>
    <row r="957" spans="1:9" ht="15.75" customHeight="1">
      <c r="A957" s="4"/>
      <c r="B957" s="4"/>
      <c r="I957" s="4"/>
    </row>
    <row r="958" spans="1:9" ht="15.75" customHeight="1">
      <c r="A958" s="4"/>
      <c r="B958" s="4"/>
      <c r="I958" s="4"/>
    </row>
    <row r="959" spans="1:9" ht="15.75" customHeight="1">
      <c r="A959" s="4"/>
      <c r="B959" s="4"/>
      <c r="I959" s="4"/>
    </row>
    <row r="960" spans="1:9" ht="15.75" customHeight="1">
      <c r="A960" s="4"/>
      <c r="B960" s="4"/>
      <c r="I960" s="4"/>
    </row>
    <row r="961" spans="1:9" ht="15.75" customHeight="1">
      <c r="A961" s="4"/>
      <c r="B961" s="4"/>
      <c r="I961" s="4"/>
    </row>
    <row r="962" spans="1:9" ht="15.75" customHeight="1">
      <c r="A962" s="4"/>
      <c r="B962" s="4"/>
      <c r="I962" s="4"/>
    </row>
    <row r="963" spans="1:9" ht="15.75" customHeight="1">
      <c r="A963" s="4"/>
      <c r="B963" s="4"/>
      <c r="I963" s="4"/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21.75" customHeight="1"/>
  <cols>
    <col min="1" max="1" width="14.00390625" style="4" customWidth="1"/>
    <col min="2" max="3" width="10.75390625" style="4" customWidth="1"/>
    <col min="4" max="4" width="14.75390625" style="4" customWidth="1"/>
    <col min="5" max="16384" width="10.75390625" style="4" customWidth="1"/>
  </cols>
  <sheetData>
    <row r="1" spans="1:8" ht="21.75" customHeight="1">
      <c r="A1" s="42" t="s">
        <v>9</v>
      </c>
      <c r="B1" s="5"/>
      <c r="C1" s="5"/>
      <c r="D1" s="5"/>
      <c r="E1" s="5"/>
      <c r="F1" s="6" t="s">
        <v>74</v>
      </c>
      <c r="G1" s="5"/>
      <c r="H1" s="5"/>
    </row>
    <row r="2" spans="1:8" ht="21.75" customHeight="1" thickBot="1">
      <c r="A2" s="42" t="s">
        <v>11</v>
      </c>
      <c r="B2" s="5"/>
      <c r="C2" s="5"/>
      <c r="D2" s="5"/>
      <c r="E2" s="5"/>
      <c r="G2" s="5"/>
      <c r="H2" s="5"/>
    </row>
    <row r="3" spans="1:10" ht="15" customHeight="1">
      <c r="A3" s="43" t="s">
        <v>75</v>
      </c>
      <c r="B3" s="44"/>
      <c r="C3" s="44" t="s">
        <v>76</v>
      </c>
      <c r="D3" s="44" t="s">
        <v>77</v>
      </c>
      <c r="E3" s="44" t="s">
        <v>77</v>
      </c>
      <c r="F3" s="45" t="s">
        <v>78</v>
      </c>
      <c r="G3" s="46"/>
      <c r="H3" s="13" t="s">
        <v>79</v>
      </c>
      <c r="I3" s="46" t="s">
        <v>80</v>
      </c>
      <c r="J3" s="47"/>
    </row>
    <row r="4" spans="1:10" ht="21.75" customHeight="1" thickBot="1">
      <c r="A4" s="48" t="s">
        <v>81</v>
      </c>
      <c r="B4" s="49" t="s">
        <v>15</v>
      </c>
      <c r="C4" s="50" t="s">
        <v>81</v>
      </c>
      <c r="D4" s="51" t="s">
        <v>82</v>
      </c>
      <c r="E4" s="51" t="s">
        <v>83</v>
      </c>
      <c r="F4" s="51" t="s">
        <v>84</v>
      </c>
      <c r="G4" s="51" t="s">
        <v>85</v>
      </c>
      <c r="H4" s="52" t="s">
        <v>86</v>
      </c>
      <c r="I4" s="53" t="s">
        <v>77</v>
      </c>
      <c r="J4" s="54" t="s">
        <v>25</v>
      </c>
    </row>
    <row r="5" spans="1:10" ht="21.75" customHeight="1">
      <c r="A5" s="55" t="s">
        <v>87</v>
      </c>
      <c r="B5" s="56" t="s">
        <v>37</v>
      </c>
      <c r="C5" s="57" t="s">
        <v>88</v>
      </c>
      <c r="D5" s="57">
        <v>320</v>
      </c>
      <c r="E5" s="57">
        <v>320</v>
      </c>
      <c r="F5" s="57">
        <v>0</v>
      </c>
      <c r="G5" s="58">
        <v>0</v>
      </c>
      <c r="H5" s="59">
        <v>28.8</v>
      </c>
      <c r="I5" s="60">
        <v>0</v>
      </c>
      <c r="J5" s="61">
        <f aca="true" t="shared" si="0" ref="J5:J17">IF(D5=0,"?,000",PRODUCT(I5*H5/D5))</f>
        <v>0</v>
      </c>
    </row>
    <row r="6" spans="1:10" ht="21.75" customHeight="1">
      <c r="A6" s="55" t="s">
        <v>87</v>
      </c>
      <c r="B6" s="56" t="s">
        <v>38</v>
      </c>
      <c r="C6" s="57" t="s">
        <v>88</v>
      </c>
      <c r="D6" s="57">
        <v>562.5</v>
      </c>
      <c r="E6" s="57">
        <v>1050</v>
      </c>
      <c r="F6" s="57">
        <v>0</v>
      </c>
      <c r="G6" s="58">
        <v>0</v>
      </c>
      <c r="H6" s="59">
        <v>50.625</v>
      </c>
      <c r="I6" s="60">
        <v>0</v>
      </c>
      <c r="J6" s="61">
        <f t="shared" si="0"/>
        <v>0</v>
      </c>
    </row>
    <row r="7" spans="1:10" ht="21.75" customHeight="1">
      <c r="A7" s="55" t="s">
        <v>89</v>
      </c>
      <c r="B7" s="56" t="s">
        <v>38</v>
      </c>
      <c r="C7" s="57" t="s">
        <v>88</v>
      </c>
      <c r="D7" s="57">
        <v>400</v>
      </c>
      <c r="E7" s="57">
        <v>400</v>
      </c>
      <c r="F7" s="57">
        <v>0</v>
      </c>
      <c r="G7" s="58">
        <v>0</v>
      </c>
      <c r="H7" s="59">
        <v>15</v>
      </c>
      <c r="I7" s="60">
        <v>0</v>
      </c>
      <c r="J7" s="61">
        <f t="shared" si="0"/>
        <v>0</v>
      </c>
    </row>
    <row r="8" spans="1:10" ht="21.75" customHeight="1">
      <c r="A8" s="55" t="s">
        <v>68</v>
      </c>
      <c r="B8" s="56" t="s">
        <v>40</v>
      </c>
      <c r="C8" s="57" t="s">
        <v>88</v>
      </c>
      <c r="D8" s="57">
        <v>132</v>
      </c>
      <c r="E8" s="57">
        <v>0</v>
      </c>
      <c r="F8" s="57">
        <v>132</v>
      </c>
      <c r="G8" s="58">
        <v>16.5</v>
      </c>
      <c r="H8" s="59">
        <f aca="true" t="shared" si="1" ref="H8:H16">IF(F8=0,"?,000",PRODUCT(D8*G8/F8))</f>
        <v>16.5</v>
      </c>
      <c r="I8" s="60">
        <v>132</v>
      </c>
      <c r="J8" s="61">
        <f t="shared" si="0"/>
        <v>16.5</v>
      </c>
    </row>
    <row r="9" spans="1:10" ht="21.75" customHeight="1">
      <c r="A9" s="55" t="s">
        <v>90</v>
      </c>
      <c r="B9" s="56" t="s">
        <v>40</v>
      </c>
      <c r="C9" s="57" t="s">
        <v>88</v>
      </c>
      <c r="D9" s="57">
        <v>25</v>
      </c>
      <c r="E9" s="57">
        <v>25</v>
      </c>
      <c r="F9" s="57">
        <v>0</v>
      </c>
      <c r="G9" s="58">
        <v>0</v>
      </c>
      <c r="H9" s="59">
        <v>15</v>
      </c>
      <c r="I9" s="60">
        <v>0</v>
      </c>
      <c r="J9" s="61">
        <f t="shared" si="0"/>
        <v>0</v>
      </c>
    </row>
    <row r="10" spans="1:10" ht="21.75" customHeight="1">
      <c r="A10" s="55" t="s">
        <v>87</v>
      </c>
      <c r="B10" s="56" t="s">
        <v>41</v>
      </c>
      <c r="C10" s="57" t="s">
        <v>88</v>
      </c>
      <c r="D10" s="57">
        <v>487.5</v>
      </c>
      <c r="E10" s="57">
        <v>487.5</v>
      </c>
      <c r="F10" s="57">
        <v>0</v>
      </c>
      <c r="G10" s="58">
        <v>0</v>
      </c>
      <c r="H10" s="59">
        <v>43.875</v>
      </c>
      <c r="I10" s="60">
        <v>0</v>
      </c>
      <c r="J10" s="61">
        <f t="shared" si="0"/>
        <v>0</v>
      </c>
    </row>
    <row r="11" spans="1:10" ht="21.75" customHeight="1">
      <c r="A11" s="55" t="s">
        <v>90</v>
      </c>
      <c r="B11" s="56" t="s">
        <v>41</v>
      </c>
      <c r="C11" s="57" t="s">
        <v>88</v>
      </c>
      <c r="D11" s="57">
        <v>30</v>
      </c>
      <c r="E11" s="57">
        <v>30</v>
      </c>
      <c r="F11" s="57">
        <v>0</v>
      </c>
      <c r="G11" s="58">
        <v>0</v>
      </c>
      <c r="H11" s="59">
        <v>18</v>
      </c>
      <c r="I11" s="60">
        <v>0</v>
      </c>
      <c r="J11" s="61">
        <f t="shared" si="0"/>
        <v>0</v>
      </c>
    </row>
    <row r="12" spans="1:10" ht="21.75" customHeight="1">
      <c r="A12" s="55" t="s">
        <v>68</v>
      </c>
      <c r="B12" s="56" t="s">
        <v>41</v>
      </c>
      <c r="C12" s="57" t="s">
        <v>88</v>
      </c>
      <c r="D12" s="57">
        <v>33</v>
      </c>
      <c r="E12" s="57">
        <v>0</v>
      </c>
      <c r="F12" s="57">
        <v>33</v>
      </c>
      <c r="G12" s="58">
        <v>16.5</v>
      </c>
      <c r="H12" s="59">
        <f t="shared" si="1"/>
        <v>16.5</v>
      </c>
      <c r="I12" s="60">
        <v>33</v>
      </c>
      <c r="J12" s="61">
        <f t="shared" si="0"/>
        <v>16.5</v>
      </c>
    </row>
    <row r="13" spans="1:10" ht="21.75" customHeight="1">
      <c r="A13" s="55" t="s">
        <v>68</v>
      </c>
      <c r="B13" s="56" t="s">
        <v>43</v>
      </c>
      <c r="C13" s="57" t="s">
        <v>88</v>
      </c>
      <c r="D13" s="57">
        <v>33</v>
      </c>
      <c r="E13" s="57">
        <v>0</v>
      </c>
      <c r="F13" s="57">
        <v>33</v>
      </c>
      <c r="G13" s="58">
        <v>16.5</v>
      </c>
      <c r="H13" s="59">
        <f t="shared" si="1"/>
        <v>16.5</v>
      </c>
      <c r="I13" s="60">
        <v>33</v>
      </c>
      <c r="J13" s="61">
        <f t="shared" si="0"/>
        <v>16.5</v>
      </c>
    </row>
    <row r="14" spans="1:10" ht="21.75" customHeight="1">
      <c r="A14" s="55" t="s">
        <v>87</v>
      </c>
      <c r="B14" s="56" t="s">
        <v>43</v>
      </c>
      <c r="C14" s="57" t="s">
        <v>88</v>
      </c>
      <c r="D14" s="57">
        <v>487.5</v>
      </c>
      <c r="E14" s="57">
        <v>487.5</v>
      </c>
      <c r="F14" s="57">
        <v>0</v>
      </c>
      <c r="G14" s="58">
        <v>0</v>
      </c>
      <c r="H14" s="59">
        <v>43.875</v>
      </c>
      <c r="I14" s="60">
        <v>0</v>
      </c>
      <c r="J14" s="61">
        <f t="shared" si="0"/>
        <v>0</v>
      </c>
    </row>
    <row r="15" spans="1:10" ht="21.75" customHeight="1">
      <c r="A15" s="55" t="s">
        <v>87</v>
      </c>
      <c r="B15" s="56" t="s">
        <v>44</v>
      </c>
      <c r="C15" s="57" t="s">
        <v>88</v>
      </c>
      <c r="D15" s="57">
        <v>562.5</v>
      </c>
      <c r="E15" s="57">
        <v>562.5</v>
      </c>
      <c r="F15" s="57">
        <v>0</v>
      </c>
      <c r="G15" s="58">
        <v>0</v>
      </c>
      <c r="H15" s="59">
        <v>50.625</v>
      </c>
      <c r="I15" s="60">
        <v>0</v>
      </c>
      <c r="J15" s="61">
        <f t="shared" si="0"/>
        <v>0</v>
      </c>
    </row>
    <row r="16" spans="1:10" ht="21.75" customHeight="1">
      <c r="A16" s="55" t="s">
        <v>89</v>
      </c>
      <c r="B16" s="56" t="s">
        <v>51</v>
      </c>
      <c r="C16" s="57" t="s">
        <v>88</v>
      </c>
      <c r="D16" s="57">
        <v>3000</v>
      </c>
      <c r="E16" s="57">
        <v>0</v>
      </c>
      <c r="F16" s="57">
        <v>3000</v>
      </c>
      <c r="G16" s="58">
        <v>3600</v>
      </c>
      <c r="H16" s="59">
        <f t="shared" si="1"/>
        <v>3600</v>
      </c>
      <c r="I16" s="60">
        <v>600</v>
      </c>
      <c r="J16" s="61">
        <f t="shared" si="0"/>
        <v>720</v>
      </c>
    </row>
    <row r="17" spans="1:10" ht="21.75" customHeight="1">
      <c r="A17" s="55" t="s">
        <v>89</v>
      </c>
      <c r="B17" s="56" t="s">
        <v>51</v>
      </c>
      <c r="C17" s="57" t="s">
        <v>88</v>
      </c>
      <c r="D17" s="57">
        <v>6000</v>
      </c>
      <c r="E17" s="57">
        <v>6000</v>
      </c>
      <c r="F17" s="57">
        <v>0</v>
      </c>
      <c r="G17" s="58">
        <v>0</v>
      </c>
      <c r="H17" s="59">
        <v>600</v>
      </c>
      <c r="I17" s="60">
        <v>0</v>
      </c>
      <c r="J17" s="61">
        <f t="shared" si="0"/>
        <v>0</v>
      </c>
    </row>
    <row r="18" spans="1:10" ht="21.75" customHeight="1" thickBot="1">
      <c r="A18" s="55" t="s">
        <v>91</v>
      </c>
      <c r="B18" s="57" t="s">
        <v>54</v>
      </c>
      <c r="C18" s="57" t="s">
        <v>88</v>
      </c>
      <c r="D18" s="57">
        <v>600</v>
      </c>
      <c r="E18" s="57">
        <v>300</v>
      </c>
      <c r="F18" s="57">
        <v>300</v>
      </c>
      <c r="G18" s="58">
        <v>150</v>
      </c>
      <c r="H18" s="59">
        <f>IF(F18=0,"?,000",PRODUCT(D18*G18/F18))</f>
        <v>300</v>
      </c>
      <c r="I18" s="60">
        <v>0</v>
      </c>
      <c r="J18" s="61">
        <f>IF(D18=0,"?,000",PRODUCT(I18*H18/D18))</f>
        <v>0</v>
      </c>
    </row>
    <row r="19" spans="1:10" ht="21.75" customHeight="1" thickBot="1">
      <c r="A19" s="62" t="s">
        <v>22</v>
      </c>
      <c r="B19" s="63"/>
      <c r="C19" s="64"/>
      <c r="D19" s="63">
        <f aca="true" t="shared" si="2" ref="D19:J19">SUM(D5:D18)</f>
        <v>12673</v>
      </c>
      <c r="E19" s="63">
        <f t="shared" si="2"/>
        <v>9662.5</v>
      </c>
      <c r="F19" s="63">
        <f t="shared" si="2"/>
        <v>3498</v>
      </c>
      <c r="G19" s="65">
        <f t="shared" si="2"/>
        <v>3799.5</v>
      </c>
      <c r="H19" s="66">
        <f t="shared" si="2"/>
        <v>4815.3</v>
      </c>
      <c r="I19" s="63">
        <f t="shared" si="2"/>
        <v>798</v>
      </c>
      <c r="J19" s="67">
        <f t="shared" si="2"/>
        <v>769.5</v>
      </c>
    </row>
  </sheetData>
  <sheetProtection password="CC54"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defaultGridColor="0" zoomScale="85" zoomScaleNormal="85" colorId="37" workbookViewId="0" topLeftCell="A1">
      <pane ySplit="5" topLeftCell="MZI6" activePane="bottomLeft" state="frozen"/>
      <selection pane="topLeft" activeCell="E3" sqref="E3"/>
      <selection pane="bottomLeft" activeCell="A1" sqref="A1"/>
    </sheetView>
  </sheetViews>
  <sheetFormatPr defaultColWidth="11.00390625" defaultRowHeight="21.75" customHeight="1"/>
  <cols>
    <col min="1" max="6" width="10.75390625" style="4" customWidth="1"/>
    <col min="7" max="7" width="15.75390625" style="4" customWidth="1"/>
    <col min="8" max="16384" width="10.75390625" style="4" customWidth="1"/>
  </cols>
  <sheetData>
    <row r="1" spans="1:13" ht="21.75" customHeight="1">
      <c r="A1" s="42" t="s">
        <v>9</v>
      </c>
      <c r="D1" s="6" t="s">
        <v>92</v>
      </c>
      <c r="H1" s="5"/>
      <c r="J1" s="6" t="s">
        <v>93</v>
      </c>
      <c r="L1" s="5"/>
      <c r="M1" s="5"/>
    </row>
    <row r="2" spans="1:13" ht="21.75" customHeight="1">
      <c r="A2" s="42" t="s">
        <v>11</v>
      </c>
      <c r="D2" s="6" t="s">
        <v>94</v>
      </c>
      <c r="H2" s="5"/>
      <c r="J2" s="6"/>
      <c r="L2" s="5"/>
      <c r="M2" s="5"/>
    </row>
    <row r="3" spans="8:13" ht="21.75" customHeight="1" thickBot="1">
      <c r="H3" s="5"/>
      <c r="I3" s="8"/>
      <c r="J3" s="5"/>
      <c r="K3" s="5"/>
      <c r="L3" s="5"/>
      <c r="M3" s="5"/>
    </row>
    <row r="4" spans="1:13" ht="25.5" customHeight="1">
      <c r="A4" s="68" t="s">
        <v>14</v>
      </c>
      <c r="B4" s="69" t="s">
        <v>15</v>
      </c>
      <c r="C4" s="70" t="s">
        <v>95</v>
      </c>
      <c r="D4" s="71"/>
      <c r="E4" s="72" t="s">
        <v>78</v>
      </c>
      <c r="G4" s="12"/>
      <c r="H4" s="45" t="s">
        <v>96</v>
      </c>
      <c r="I4" s="73"/>
      <c r="J4" s="74" t="s">
        <v>173</v>
      </c>
      <c r="K4" s="13" t="s">
        <v>174</v>
      </c>
      <c r="L4" s="45" t="s">
        <v>175</v>
      </c>
      <c r="M4" s="47"/>
    </row>
    <row r="5" spans="1:13" ht="21.75" customHeight="1" thickBot="1">
      <c r="A5" s="16"/>
      <c r="B5" s="17"/>
      <c r="C5" s="36" t="s">
        <v>176</v>
      </c>
      <c r="D5" s="75" t="s">
        <v>177</v>
      </c>
      <c r="E5" s="76" t="s">
        <v>178</v>
      </c>
      <c r="G5" s="77" t="s">
        <v>179</v>
      </c>
      <c r="H5" s="20" t="s">
        <v>77</v>
      </c>
      <c r="I5" s="20" t="s">
        <v>180</v>
      </c>
      <c r="J5" s="78" t="s">
        <v>181</v>
      </c>
      <c r="K5" s="79" t="s">
        <v>182</v>
      </c>
      <c r="L5" s="20" t="s">
        <v>183</v>
      </c>
      <c r="M5" s="80" t="s">
        <v>184</v>
      </c>
    </row>
    <row r="6" spans="1:13" ht="21.75" customHeight="1">
      <c r="A6" s="22" t="s">
        <v>26</v>
      </c>
      <c r="B6" s="23" t="s">
        <v>27</v>
      </c>
      <c r="C6" s="81">
        <v>0</v>
      </c>
      <c r="D6" s="82">
        <v>0</v>
      </c>
      <c r="E6" s="83">
        <v>0</v>
      </c>
      <c r="G6" s="84" t="s">
        <v>68</v>
      </c>
      <c r="H6" s="85">
        <v>198</v>
      </c>
      <c r="I6" s="85" t="s">
        <v>88</v>
      </c>
      <c r="J6" s="415">
        <v>7.95</v>
      </c>
      <c r="K6" s="86">
        <f>IF(J6=0,0,PRODUCT(H6/J6))</f>
        <v>24.90566037735849</v>
      </c>
      <c r="L6" s="87">
        <v>49.5</v>
      </c>
      <c r="M6" s="88">
        <f>IF(J6=0,0,PRODUCT(L6/J6))</f>
        <v>6.226415094339623</v>
      </c>
    </row>
    <row r="7" spans="1:13" ht="21.75" customHeight="1" thickBot="1">
      <c r="A7" s="28"/>
      <c r="B7" s="20" t="s">
        <v>28</v>
      </c>
      <c r="C7" s="89">
        <v>0</v>
      </c>
      <c r="D7" s="90">
        <v>0</v>
      </c>
      <c r="E7" s="91">
        <v>0</v>
      </c>
      <c r="G7" s="84" t="s">
        <v>70</v>
      </c>
      <c r="H7" s="85" t="s">
        <v>185</v>
      </c>
      <c r="I7" s="85" t="s">
        <v>88</v>
      </c>
      <c r="J7" s="415">
        <v>2</v>
      </c>
      <c r="K7" s="412" t="s">
        <v>186</v>
      </c>
      <c r="L7" s="413"/>
      <c r="M7" s="414"/>
    </row>
    <row r="8" spans="1:13" ht="21.75" customHeight="1" thickBot="1">
      <c r="A8" s="32" t="s">
        <v>29</v>
      </c>
      <c r="B8" s="33" t="s">
        <v>30</v>
      </c>
      <c r="C8" s="92">
        <v>0</v>
      </c>
      <c r="D8" s="93">
        <v>0</v>
      </c>
      <c r="E8" s="88">
        <v>0</v>
      </c>
      <c r="G8" s="84" t="s">
        <v>87</v>
      </c>
      <c r="H8" s="85">
        <v>2420</v>
      </c>
      <c r="I8" s="85" t="s">
        <v>88</v>
      </c>
      <c r="J8" s="415">
        <v>11.05</v>
      </c>
      <c r="K8" s="86">
        <f>IF(J8=0,0,PRODUCT(H8/J8))</f>
        <v>219.00452488687782</v>
      </c>
      <c r="L8" s="87">
        <v>217.8</v>
      </c>
      <c r="M8" s="88">
        <f>IF(J8=0,0,PRODUCT(L8/J8))</f>
        <v>19.710407239819006</v>
      </c>
    </row>
    <row r="9" spans="1:13" ht="21.75" customHeight="1" thickBot="1">
      <c r="A9" s="28"/>
      <c r="B9" s="20" t="s">
        <v>31</v>
      </c>
      <c r="C9" s="89">
        <v>0</v>
      </c>
      <c r="D9" s="90">
        <v>0</v>
      </c>
      <c r="E9" s="91">
        <v>0</v>
      </c>
      <c r="G9" s="12" t="s">
        <v>187</v>
      </c>
      <c r="H9" s="45" t="s">
        <v>96</v>
      </c>
      <c r="I9" s="73"/>
      <c r="J9" s="74" t="s">
        <v>188</v>
      </c>
      <c r="K9" s="13" t="s">
        <v>174</v>
      </c>
      <c r="L9" s="45" t="s">
        <v>175</v>
      </c>
      <c r="M9" s="47"/>
    </row>
    <row r="10" spans="1:13" ht="21.75" customHeight="1" thickBot="1">
      <c r="A10" s="32" t="s">
        <v>32</v>
      </c>
      <c r="B10" s="33" t="s">
        <v>33</v>
      </c>
      <c r="C10" s="92">
        <v>0</v>
      </c>
      <c r="D10" s="93">
        <v>0</v>
      </c>
      <c r="E10" s="88">
        <v>0</v>
      </c>
      <c r="G10" s="77" t="s">
        <v>189</v>
      </c>
      <c r="H10" s="20" t="s">
        <v>77</v>
      </c>
      <c r="I10" s="20" t="s">
        <v>180</v>
      </c>
      <c r="J10" s="78" t="s">
        <v>190</v>
      </c>
      <c r="K10" s="79" t="s">
        <v>191</v>
      </c>
      <c r="L10" s="20" t="s">
        <v>183</v>
      </c>
      <c r="M10" s="80" t="s">
        <v>192</v>
      </c>
    </row>
    <row r="11" spans="1:13" ht="21.75" customHeight="1">
      <c r="A11" s="32"/>
      <c r="B11" s="33" t="s">
        <v>34</v>
      </c>
      <c r="C11" s="94">
        <v>0</v>
      </c>
      <c r="D11" s="95">
        <v>0</v>
      </c>
      <c r="E11" s="96">
        <v>0</v>
      </c>
      <c r="G11" s="84" t="s">
        <v>72</v>
      </c>
      <c r="H11" s="85">
        <v>600</v>
      </c>
      <c r="I11" s="85" t="s">
        <v>88</v>
      </c>
      <c r="J11" s="328">
        <v>20</v>
      </c>
      <c r="K11" s="86">
        <f>IF(J11=0,0,PRODUCT(H11/J11))</f>
        <v>30</v>
      </c>
      <c r="L11" s="87">
        <v>300</v>
      </c>
      <c r="M11" s="88">
        <f>IF(J11=0,0,PRODUCT(L11/J11))</f>
        <v>15</v>
      </c>
    </row>
    <row r="12" spans="1:13" ht="21.75" customHeight="1" thickBot="1">
      <c r="A12" s="28"/>
      <c r="B12" s="20" t="s">
        <v>35</v>
      </c>
      <c r="C12" s="89">
        <v>0</v>
      </c>
      <c r="D12" s="90">
        <v>0</v>
      </c>
      <c r="E12" s="91">
        <v>0</v>
      </c>
      <c r="G12" s="84" t="s">
        <v>73</v>
      </c>
      <c r="H12" s="85">
        <v>55</v>
      </c>
      <c r="I12" s="85" t="s">
        <v>88</v>
      </c>
      <c r="J12" s="328">
        <v>10</v>
      </c>
      <c r="K12" s="86">
        <f>IF(J12=0,0,PRODUCT(H12/J12))</f>
        <v>5.5</v>
      </c>
      <c r="L12" s="87">
        <v>33</v>
      </c>
      <c r="M12" s="88">
        <f>IF(J12=0,0,PRODUCT(L12/J12))</f>
        <v>3.3</v>
      </c>
    </row>
    <row r="13" spans="1:13" ht="21.75" customHeight="1">
      <c r="A13" s="32" t="s">
        <v>36</v>
      </c>
      <c r="B13" s="33" t="s">
        <v>37</v>
      </c>
      <c r="C13" s="92">
        <v>28.8</v>
      </c>
      <c r="D13" s="93">
        <v>0</v>
      </c>
      <c r="E13" s="88">
        <v>0</v>
      </c>
      <c r="G13" s="84" t="s">
        <v>13</v>
      </c>
      <c r="H13" s="85">
        <v>9400</v>
      </c>
      <c r="I13" s="85" t="s">
        <v>88</v>
      </c>
      <c r="J13" s="328">
        <v>132</v>
      </c>
      <c r="K13" s="86">
        <f>IF(J13=0,0,PRODUCT(H13/J13))</f>
        <v>71.21212121212122</v>
      </c>
      <c r="L13" s="87">
        <v>4215</v>
      </c>
      <c r="M13" s="88">
        <f>IF(J13=0,0,PRODUCT(L13/J13))</f>
        <v>31.931818181818183</v>
      </c>
    </row>
    <row r="14" spans="1:13" ht="21.75" customHeight="1" thickBot="1">
      <c r="A14" s="28"/>
      <c r="B14" s="20" t="s">
        <v>38</v>
      </c>
      <c r="C14" s="89">
        <v>65.625</v>
      </c>
      <c r="D14" s="90">
        <v>0</v>
      </c>
      <c r="E14" s="91">
        <v>0</v>
      </c>
      <c r="G14" s="84"/>
      <c r="H14" s="85"/>
      <c r="I14" s="85" t="s">
        <v>88</v>
      </c>
      <c r="J14" s="328"/>
      <c r="K14" s="86">
        <f>IF(J14=0,0,PRODUCT(H14/J14))</f>
        <v>0</v>
      </c>
      <c r="L14" s="87"/>
      <c r="M14" s="88">
        <f>IF(J14=0,0,PRODUCT(L14/J14))</f>
        <v>0</v>
      </c>
    </row>
    <row r="15" spans="1:13" ht="21.75" customHeight="1" thickBot="1">
      <c r="A15" s="32" t="s">
        <v>39</v>
      </c>
      <c r="B15" s="33" t="s">
        <v>40</v>
      </c>
      <c r="C15" s="92">
        <v>31.5</v>
      </c>
      <c r="D15" s="93">
        <v>16.5</v>
      </c>
      <c r="E15" s="88">
        <v>16.5</v>
      </c>
      <c r="G15" s="97" t="s">
        <v>22</v>
      </c>
      <c r="H15" s="329">
        <f>SUM(H6:H14)</f>
        <v>12673</v>
      </c>
      <c r="I15" s="330" t="s">
        <v>88</v>
      </c>
      <c r="J15" s="331"/>
      <c r="K15" s="64"/>
      <c r="L15" s="66">
        <f>SUM(L6:L14)</f>
        <v>4815.3</v>
      </c>
      <c r="M15" s="332"/>
    </row>
    <row r="16" spans="1:13" ht="21.75" customHeight="1" thickBot="1">
      <c r="A16" s="28"/>
      <c r="B16" s="20" t="s">
        <v>41</v>
      </c>
      <c r="C16" s="89">
        <v>78.375</v>
      </c>
      <c r="D16" s="90">
        <v>16.5</v>
      </c>
      <c r="E16" s="91">
        <v>16.5</v>
      </c>
      <c r="G16" s="333"/>
      <c r="H16" s="333"/>
      <c r="I16" s="333"/>
      <c r="J16" s="333"/>
      <c r="K16" s="333"/>
      <c r="L16" s="333"/>
      <c r="M16" s="333"/>
    </row>
    <row r="17" spans="1:13" ht="21.75" customHeight="1">
      <c r="A17" s="32" t="s">
        <v>42</v>
      </c>
      <c r="B17" s="33" t="s">
        <v>43</v>
      </c>
      <c r="C17" s="92">
        <v>60.375</v>
      </c>
      <c r="D17" s="93">
        <v>16.5</v>
      </c>
      <c r="E17" s="88">
        <v>16.5</v>
      </c>
      <c r="G17" s="334" t="s">
        <v>193</v>
      </c>
      <c r="H17" s="335"/>
      <c r="I17" s="335"/>
      <c r="J17" s="336"/>
      <c r="K17" s="336" t="s">
        <v>194</v>
      </c>
      <c r="L17" s="337">
        <f>L15</f>
        <v>4815.3</v>
      </c>
      <c r="M17" s="338"/>
    </row>
    <row r="18" spans="1:13" ht="21.75" customHeight="1" thickBot="1">
      <c r="A18" s="28"/>
      <c r="B18" s="20" t="s">
        <v>44</v>
      </c>
      <c r="C18" s="89">
        <v>50.625</v>
      </c>
      <c r="D18" s="90">
        <v>0</v>
      </c>
      <c r="E18" s="91">
        <v>0</v>
      </c>
      <c r="G18" s="339"/>
      <c r="H18" s="340"/>
      <c r="I18" s="341"/>
      <c r="J18" s="340"/>
      <c r="K18" s="341" t="s">
        <v>195</v>
      </c>
      <c r="L18" s="342">
        <v>1</v>
      </c>
      <c r="M18" s="343"/>
    </row>
    <row r="19" spans="1:13" ht="21.75" customHeight="1" thickBot="1">
      <c r="A19" s="32" t="s">
        <v>45</v>
      </c>
      <c r="B19" s="33" t="s">
        <v>46</v>
      </c>
      <c r="C19" s="92">
        <v>0</v>
      </c>
      <c r="D19" s="93">
        <v>0</v>
      </c>
      <c r="E19" s="88">
        <v>0</v>
      </c>
      <c r="G19" s="344"/>
      <c r="H19" s="345"/>
      <c r="I19" s="345"/>
      <c r="J19" s="345"/>
      <c r="K19" s="346" t="s">
        <v>196</v>
      </c>
      <c r="L19" s="347">
        <f>IF(L18=0,0,PRODUCT(L17/L18))</f>
        <v>4815.3</v>
      </c>
      <c r="M19" s="348"/>
    </row>
    <row r="20" spans="1:5" ht="21.75" customHeight="1" thickBot="1">
      <c r="A20" s="28"/>
      <c r="B20" s="20" t="s">
        <v>47</v>
      </c>
      <c r="C20" s="89">
        <v>0</v>
      </c>
      <c r="D20" s="90">
        <v>0</v>
      </c>
      <c r="E20" s="91">
        <v>0</v>
      </c>
    </row>
    <row r="21" spans="1:5" ht="21.75" customHeight="1">
      <c r="A21" s="32" t="s">
        <v>48</v>
      </c>
      <c r="B21" s="33" t="s">
        <v>49</v>
      </c>
      <c r="C21" s="92">
        <v>0</v>
      </c>
      <c r="D21" s="93">
        <v>0</v>
      </c>
      <c r="E21" s="88">
        <v>0</v>
      </c>
    </row>
    <row r="22" spans="1:5" ht="21.75" customHeight="1">
      <c r="A22" s="32"/>
      <c r="B22" s="33" t="s">
        <v>50</v>
      </c>
      <c r="C22" s="94">
        <v>0</v>
      </c>
      <c r="D22" s="95">
        <v>0</v>
      </c>
      <c r="E22" s="96">
        <v>0</v>
      </c>
    </row>
    <row r="23" spans="1:5" ht="21.75" customHeight="1" thickBot="1">
      <c r="A23" s="28"/>
      <c r="B23" s="20" t="s">
        <v>51</v>
      </c>
      <c r="C23" s="89">
        <v>4200</v>
      </c>
      <c r="D23" s="90">
        <v>720</v>
      </c>
      <c r="E23" s="91">
        <v>3600</v>
      </c>
    </row>
    <row r="24" spans="1:5" ht="21.75" customHeight="1">
      <c r="A24" s="32" t="s">
        <v>52</v>
      </c>
      <c r="B24" s="33" t="s">
        <v>53</v>
      </c>
      <c r="C24" s="92">
        <v>0</v>
      </c>
      <c r="D24" s="93">
        <v>0</v>
      </c>
      <c r="E24" s="88">
        <v>0</v>
      </c>
    </row>
    <row r="25" spans="1:5" ht="21.75" customHeight="1" thickBot="1">
      <c r="A25" s="28"/>
      <c r="B25" s="20" t="s">
        <v>54</v>
      </c>
      <c r="C25" s="89">
        <v>300</v>
      </c>
      <c r="D25" s="90">
        <v>0</v>
      </c>
      <c r="E25" s="91">
        <v>150</v>
      </c>
    </row>
    <row r="26" spans="1:5" ht="21.75" customHeight="1">
      <c r="A26" s="32" t="s">
        <v>55</v>
      </c>
      <c r="B26" s="33" t="s">
        <v>56</v>
      </c>
      <c r="C26" s="92">
        <v>0</v>
      </c>
      <c r="D26" s="93">
        <v>0</v>
      </c>
      <c r="E26" s="88">
        <v>0</v>
      </c>
    </row>
    <row r="27" spans="1:5" ht="21.75" customHeight="1" thickBot="1">
      <c r="A27" s="28"/>
      <c r="B27" s="20" t="s">
        <v>57</v>
      </c>
      <c r="C27" s="89">
        <v>0</v>
      </c>
      <c r="D27" s="90">
        <v>0</v>
      </c>
      <c r="E27" s="91">
        <v>0</v>
      </c>
    </row>
    <row r="28" spans="1:5" ht="21.75" customHeight="1">
      <c r="A28" s="32" t="s">
        <v>58</v>
      </c>
      <c r="B28" s="33" t="s">
        <v>59</v>
      </c>
      <c r="C28" s="92">
        <v>0</v>
      </c>
      <c r="D28" s="93">
        <v>0</v>
      </c>
      <c r="E28" s="88">
        <v>0</v>
      </c>
    </row>
    <row r="29" spans="1:5" ht="21.75" customHeight="1" thickBot="1">
      <c r="A29" s="28"/>
      <c r="B29" s="20" t="s">
        <v>60</v>
      </c>
      <c r="C29" s="89">
        <v>0</v>
      </c>
      <c r="D29" s="90">
        <v>0</v>
      </c>
      <c r="E29" s="91">
        <v>0</v>
      </c>
    </row>
    <row r="30" spans="1:5" ht="21.75" customHeight="1">
      <c r="A30" s="32" t="s">
        <v>61</v>
      </c>
      <c r="B30" s="33" t="s">
        <v>62</v>
      </c>
      <c r="C30" s="92">
        <v>0</v>
      </c>
      <c r="D30" s="93">
        <v>0</v>
      </c>
      <c r="E30" s="88">
        <v>0</v>
      </c>
    </row>
    <row r="31" spans="1:5" ht="21.75" customHeight="1" thickBot="1">
      <c r="A31" s="28"/>
      <c r="B31" s="20" t="s">
        <v>63</v>
      </c>
      <c r="C31" s="89">
        <v>0</v>
      </c>
      <c r="D31" s="90">
        <v>0</v>
      </c>
      <c r="E31" s="91">
        <v>0</v>
      </c>
    </row>
    <row r="32" spans="1:5" ht="21.75" customHeight="1" thickBot="1">
      <c r="A32" s="38" t="s">
        <v>22</v>
      </c>
      <c r="B32" s="39"/>
      <c r="C32" s="89">
        <f>SUM(C6:C31)</f>
        <v>4815.3</v>
      </c>
      <c r="D32" s="90">
        <f>SUM(D6:D31)</f>
        <v>769.5</v>
      </c>
      <c r="E32" s="91">
        <f>SUM(E6:E31)</f>
        <v>3799.5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defaultGridColor="0" zoomScale="85" zoomScaleNormal="85" colorId="37" workbookViewId="0" topLeftCell="A1">
      <pane ySplit="4" topLeftCell="MZI18" activePane="bottomLeft" state="frozen"/>
      <selection pane="topLeft" activeCell="E37" sqref="E37"/>
      <selection pane="bottomLeft" activeCell="A1" sqref="A1"/>
    </sheetView>
  </sheetViews>
  <sheetFormatPr defaultColWidth="11.00390625" defaultRowHeight="24.75" customHeight="1"/>
  <cols>
    <col min="1" max="1" width="10.75390625" style="4" customWidth="1"/>
    <col min="2" max="2" width="7.75390625" style="4" customWidth="1"/>
    <col min="3" max="3" width="34.75390625" style="4" customWidth="1"/>
    <col min="4" max="4" width="7.75390625" style="4" customWidth="1"/>
    <col min="5" max="5" width="19.25390625" style="4" customWidth="1"/>
    <col min="6" max="6" width="7.75390625" style="4" customWidth="1"/>
    <col min="7" max="7" width="21.125" style="4" customWidth="1"/>
    <col min="8" max="8" width="9.75390625" style="4" customWidth="1"/>
    <col min="9" max="9" width="7.75390625" style="4" customWidth="1"/>
    <col min="10" max="10" width="10.75390625" style="4" customWidth="1"/>
    <col min="11" max="11" width="9.75390625" style="4" customWidth="1"/>
    <col min="12" max="12" width="7.75390625" style="4" customWidth="1"/>
    <col min="13" max="13" width="10.75390625" style="4" customWidth="1"/>
    <col min="14" max="14" width="7.75390625" style="4" customWidth="1"/>
    <col min="15" max="16384" width="10.75390625" style="4" customWidth="1"/>
  </cols>
  <sheetData>
    <row r="1" spans="1:15" ht="24.75" customHeight="1">
      <c r="A1" s="42" t="s">
        <v>9</v>
      </c>
      <c r="B1" s="5"/>
      <c r="C1" s="5"/>
      <c r="D1" s="5"/>
      <c r="E1" s="6" t="s">
        <v>197</v>
      </c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0" customHeight="1" thickBot="1">
      <c r="A2" s="42" t="s">
        <v>11</v>
      </c>
      <c r="B2" s="5"/>
      <c r="C2" s="5"/>
      <c r="D2" s="5"/>
      <c r="E2" s="98" t="s">
        <v>198</v>
      </c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4.75" customHeight="1">
      <c r="A3" s="12"/>
      <c r="B3" s="99" t="s">
        <v>199</v>
      </c>
      <c r="C3" s="100" t="s">
        <v>200</v>
      </c>
      <c r="D3" s="71"/>
      <c r="E3" s="100" t="s">
        <v>201</v>
      </c>
      <c r="F3" s="71"/>
      <c r="G3" s="100" t="s">
        <v>202</v>
      </c>
      <c r="H3" s="100"/>
      <c r="I3" s="71"/>
      <c r="J3" s="73" t="s">
        <v>203</v>
      </c>
      <c r="K3" s="45"/>
      <c r="L3" s="71"/>
      <c r="M3" s="45" t="s">
        <v>21</v>
      </c>
      <c r="N3" s="101"/>
      <c r="O3" s="102"/>
    </row>
    <row r="4" spans="1:15" ht="27" customHeight="1" thickBot="1">
      <c r="A4" s="77" t="s">
        <v>14</v>
      </c>
      <c r="B4" s="78" t="s">
        <v>204</v>
      </c>
      <c r="C4" s="20" t="s">
        <v>77</v>
      </c>
      <c r="D4" s="20" t="s">
        <v>25</v>
      </c>
      <c r="E4" s="20" t="s">
        <v>77</v>
      </c>
      <c r="F4" s="20" t="s">
        <v>25</v>
      </c>
      <c r="G4" s="20" t="s">
        <v>205</v>
      </c>
      <c r="H4" s="20" t="s">
        <v>77</v>
      </c>
      <c r="I4" s="20" t="s">
        <v>25</v>
      </c>
      <c r="J4" s="20" t="s">
        <v>205</v>
      </c>
      <c r="K4" s="20" t="s">
        <v>77</v>
      </c>
      <c r="L4" s="20" t="s">
        <v>25</v>
      </c>
      <c r="M4" s="20" t="s">
        <v>205</v>
      </c>
      <c r="N4" s="20" t="s">
        <v>25</v>
      </c>
      <c r="O4" s="103" t="s">
        <v>22</v>
      </c>
    </row>
    <row r="5" spans="1:15" ht="24.75" customHeight="1">
      <c r="A5" s="22" t="s">
        <v>26</v>
      </c>
      <c r="B5" s="23" t="s">
        <v>27</v>
      </c>
      <c r="C5" s="409"/>
      <c r="D5" s="104"/>
      <c r="E5" s="105"/>
      <c r="F5" s="104"/>
      <c r="G5" s="105"/>
      <c r="H5" s="105"/>
      <c r="I5" s="104"/>
      <c r="J5" s="106"/>
      <c r="K5" s="106"/>
      <c r="L5" s="87"/>
      <c r="M5" s="106"/>
      <c r="N5" s="87"/>
      <c r="O5" s="88">
        <f aca="true" t="shared" si="0" ref="O5:O31">SUM(D5+F5+I5+L5+N5)</f>
        <v>0</v>
      </c>
    </row>
    <row r="6" spans="1:15" ht="24.75" customHeight="1" thickBot="1">
      <c r="A6" s="28"/>
      <c r="B6" s="20" t="s">
        <v>28</v>
      </c>
      <c r="C6" s="410"/>
      <c r="D6" s="107"/>
      <c r="E6" s="108"/>
      <c r="F6" s="107"/>
      <c r="G6" s="108"/>
      <c r="H6" s="108"/>
      <c r="I6" s="107"/>
      <c r="J6" s="108"/>
      <c r="K6" s="108"/>
      <c r="L6" s="107"/>
      <c r="M6" s="108" t="s">
        <v>206</v>
      </c>
      <c r="N6" s="107">
        <v>200</v>
      </c>
      <c r="O6" s="91">
        <f t="shared" si="0"/>
        <v>200</v>
      </c>
    </row>
    <row r="7" spans="1:15" ht="24.75" customHeight="1">
      <c r="A7" s="32" t="s">
        <v>29</v>
      </c>
      <c r="B7" s="33" t="s">
        <v>30</v>
      </c>
      <c r="C7" s="411"/>
      <c r="D7" s="87"/>
      <c r="E7" s="106"/>
      <c r="F7" s="87"/>
      <c r="G7" s="106"/>
      <c r="H7" s="106"/>
      <c r="I7" s="87"/>
      <c r="J7" s="106" t="s">
        <v>207</v>
      </c>
      <c r="K7" s="106"/>
      <c r="L7" s="87">
        <v>2.5</v>
      </c>
      <c r="M7" s="106" t="s">
        <v>208</v>
      </c>
      <c r="N7" s="87">
        <v>414</v>
      </c>
      <c r="O7" s="88">
        <f t="shared" si="0"/>
        <v>416.5</v>
      </c>
    </row>
    <row r="8" spans="1:15" ht="24.75" customHeight="1" thickBot="1">
      <c r="A8" s="28"/>
      <c r="B8" s="20" t="s">
        <v>31</v>
      </c>
      <c r="C8" s="410"/>
      <c r="D8" s="107"/>
      <c r="E8" s="108" t="s">
        <v>209</v>
      </c>
      <c r="F8" s="107">
        <v>0</v>
      </c>
      <c r="G8" s="108"/>
      <c r="H8" s="108"/>
      <c r="I8" s="107"/>
      <c r="J8" s="108"/>
      <c r="K8" s="108"/>
      <c r="L8" s="107"/>
      <c r="M8" s="108" t="s">
        <v>210</v>
      </c>
      <c r="N8" s="107">
        <v>140</v>
      </c>
      <c r="O8" s="91">
        <f t="shared" si="0"/>
        <v>140</v>
      </c>
    </row>
    <row r="9" spans="1:15" ht="24.75" customHeight="1">
      <c r="A9" s="32" t="s">
        <v>32</v>
      </c>
      <c r="B9" s="33" t="s">
        <v>33</v>
      </c>
      <c r="C9" s="411" t="s">
        <v>211</v>
      </c>
      <c r="D9" s="87">
        <v>8</v>
      </c>
      <c r="E9" s="106" t="s">
        <v>212</v>
      </c>
      <c r="F9" s="87">
        <v>250</v>
      </c>
      <c r="G9" s="106"/>
      <c r="H9" s="106"/>
      <c r="I9" s="87"/>
      <c r="J9" s="106" t="s">
        <v>213</v>
      </c>
      <c r="K9" s="106"/>
      <c r="L9" s="87">
        <v>15</v>
      </c>
      <c r="M9" s="106" t="s">
        <v>214</v>
      </c>
      <c r="N9" s="87">
        <v>300</v>
      </c>
      <c r="O9" s="88">
        <f t="shared" si="0"/>
        <v>573</v>
      </c>
    </row>
    <row r="10" spans="1:15" ht="24.75" customHeight="1">
      <c r="A10" s="32"/>
      <c r="B10" s="109" t="s">
        <v>34</v>
      </c>
      <c r="C10" s="411"/>
      <c r="D10" s="87"/>
      <c r="E10" s="106"/>
      <c r="F10" s="87"/>
      <c r="G10" s="106"/>
      <c r="H10" s="106"/>
      <c r="I10" s="87"/>
      <c r="J10" s="106"/>
      <c r="K10" s="106"/>
      <c r="L10" s="87"/>
      <c r="M10" s="106"/>
      <c r="N10" s="87"/>
      <c r="O10" s="88">
        <f t="shared" si="0"/>
        <v>0</v>
      </c>
    </row>
    <row r="11" spans="1:15" ht="24.75" customHeight="1" thickBot="1">
      <c r="A11" s="28"/>
      <c r="B11" s="20" t="s">
        <v>35</v>
      </c>
      <c r="C11" s="410"/>
      <c r="D11" s="107"/>
      <c r="E11" s="108"/>
      <c r="F11" s="107"/>
      <c r="G11" s="108"/>
      <c r="H11" s="108"/>
      <c r="I11" s="107"/>
      <c r="J11" s="108"/>
      <c r="K11" s="108"/>
      <c r="L11" s="107"/>
      <c r="M11" s="108"/>
      <c r="N11" s="107"/>
      <c r="O11" s="91">
        <f t="shared" si="0"/>
        <v>0</v>
      </c>
    </row>
    <row r="12" spans="1:15" ht="24.75" customHeight="1">
      <c r="A12" s="32" t="s">
        <v>36</v>
      </c>
      <c r="B12" s="33" t="s">
        <v>37</v>
      </c>
      <c r="C12" s="411"/>
      <c r="D12" s="87"/>
      <c r="E12" s="106"/>
      <c r="F12" s="87"/>
      <c r="G12" s="106"/>
      <c r="H12" s="106"/>
      <c r="I12" s="87"/>
      <c r="J12" s="106"/>
      <c r="K12" s="106"/>
      <c r="L12" s="87"/>
      <c r="M12" s="106" t="s">
        <v>215</v>
      </c>
      <c r="N12" s="87">
        <v>50</v>
      </c>
      <c r="O12" s="88">
        <f t="shared" si="0"/>
        <v>50</v>
      </c>
    </row>
    <row r="13" spans="1:15" ht="24.75" customHeight="1" thickBot="1">
      <c r="A13" s="28"/>
      <c r="B13" s="20" t="s">
        <v>38</v>
      </c>
      <c r="C13" s="410"/>
      <c r="D13" s="107"/>
      <c r="E13" s="108"/>
      <c r="F13" s="107"/>
      <c r="G13" s="108"/>
      <c r="H13" s="108"/>
      <c r="I13" s="107"/>
      <c r="J13" s="108"/>
      <c r="K13" s="108"/>
      <c r="L13" s="107"/>
      <c r="M13" s="108"/>
      <c r="N13" s="107"/>
      <c r="O13" s="91">
        <f t="shared" si="0"/>
        <v>0</v>
      </c>
    </row>
    <row r="14" spans="1:15" ht="24.75" customHeight="1">
      <c r="A14" s="32" t="s">
        <v>39</v>
      </c>
      <c r="B14" s="33" t="s">
        <v>40</v>
      </c>
      <c r="C14" s="411"/>
      <c r="D14" s="87"/>
      <c r="E14" s="106"/>
      <c r="F14" s="87"/>
      <c r="G14" s="106"/>
      <c r="H14" s="106"/>
      <c r="I14" s="87"/>
      <c r="J14" s="106"/>
      <c r="K14" s="106"/>
      <c r="L14" s="87"/>
      <c r="M14" s="106"/>
      <c r="N14" s="87"/>
      <c r="O14" s="88">
        <f t="shared" si="0"/>
        <v>0</v>
      </c>
    </row>
    <row r="15" spans="1:15" ht="24.75" customHeight="1" thickBot="1">
      <c r="A15" s="28"/>
      <c r="B15" s="20" t="s">
        <v>41</v>
      </c>
      <c r="C15" s="410"/>
      <c r="D15" s="107"/>
      <c r="E15" s="108"/>
      <c r="F15" s="107"/>
      <c r="G15" s="108"/>
      <c r="H15" s="108"/>
      <c r="I15" s="107"/>
      <c r="J15" s="108" t="s">
        <v>216</v>
      </c>
      <c r="K15" s="108"/>
      <c r="L15" s="107">
        <v>9</v>
      </c>
      <c r="M15" s="108"/>
      <c r="N15" s="107"/>
      <c r="O15" s="91">
        <f t="shared" si="0"/>
        <v>9</v>
      </c>
    </row>
    <row r="16" spans="1:15" ht="24.75" customHeight="1">
      <c r="A16" s="32" t="s">
        <v>42</v>
      </c>
      <c r="B16" s="33" t="s">
        <v>43</v>
      </c>
      <c r="C16" s="411"/>
      <c r="D16" s="87"/>
      <c r="E16" s="106"/>
      <c r="F16" s="87"/>
      <c r="G16" s="106"/>
      <c r="H16" s="106"/>
      <c r="I16" s="87"/>
      <c r="J16" s="106"/>
      <c r="K16" s="106"/>
      <c r="L16" s="87"/>
      <c r="M16" s="106"/>
      <c r="N16" s="87"/>
      <c r="O16" s="88">
        <f t="shared" si="0"/>
        <v>0</v>
      </c>
    </row>
    <row r="17" spans="1:15" ht="24.75" customHeight="1" thickBot="1">
      <c r="A17" s="28"/>
      <c r="B17" s="20" t="s">
        <v>44</v>
      </c>
      <c r="C17" s="410"/>
      <c r="D17" s="107"/>
      <c r="E17" s="108"/>
      <c r="F17" s="107"/>
      <c r="G17" s="108"/>
      <c r="H17" s="108"/>
      <c r="I17" s="107"/>
      <c r="J17" s="108"/>
      <c r="K17" s="108"/>
      <c r="L17" s="107"/>
      <c r="M17" s="108"/>
      <c r="N17" s="107"/>
      <c r="O17" s="91">
        <f t="shared" si="0"/>
        <v>0</v>
      </c>
    </row>
    <row r="18" spans="1:15" ht="24.75" customHeight="1">
      <c r="A18" s="32" t="s">
        <v>45</v>
      </c>
      <c r="B18" s="33" t="s">
        <v>46</v>
      </c>
      <c r="C18" s="411"/>
      <c r="D18" s="87"/>
      <c r="E18" s="106"/>
      <c r="F18" s="87"/>
      <c r="G18" s="106"/>
      <c r="H18" s="106"/>
      <c r="I18" s="87"/>
      <c r="J18" s="106"/>
      <c r="K18" s="106"/>
      <c r="L18" s="87"/>
      <c r="M18" s="106"/>
      <c r="N18" s="87"/>
      <c r="O18" s="88">
        <f t="shared" si="0"/>
        <v>0</v>
      </c>
    </row>
    <row r="19" spans="1:15" ht="24.75" customHeight="1" thickBot="1">
      <c r="A19" s="28"/>
      <c r="B19" s="20" t="s">
        <v>47</v>
      </c>
      <c r="C19" s="410"/>
      <c r="D19" s="107"/>
      <c r="E19" s="108"/>
      <c r="F19" s="107"/>
      <c r="G19" s="108"/>
      <c r="H19" s="108"/>
      <c r="I19" s="107"/>
      <c r="J19" s="108"/>
      <c r="K19" s="108"/>
      <c r="L19" s="107"/>
      <c r="M19" s="108"/>
      <c r="N19" s="107"/>
      <c r="O19" s="91">
        <f t="shared" si="0"/>
        <v>0</v>
      </c>
    </row>
    <row r="20" spans="1:15" ht="24.75" customHeight="1">
      <c r="A20" s="32" t="s">
        <v>48</v>
      </c>
      <c r="B20" s="33" t="s">
        <v>49</v>
      </c>
      <c r="C20" s="411"/>
      <c r="D20" s="87"/>
      <c r="E20" s="106"/>
      <c r="F20" s="87"/>
      <c r="G20" s="106"/>
      <c r="H20" s="106"/>
      <c r="I20" s="87"/>
      <c r="J20" s="106"/>
      <c r="K20" s="106"/>
      <c r="L20" s="87"/>
      <c r="M20" s="106"/>
      <c r="N20" s="87"/>
      <c r="O20" s="88">
        <f t="shared" si="0"/>
        <v>0</v>
      </c>
    </row>
    <row r="21" spans="1:15" ht="24.75" customHeight="1">
      <c r="A21" s="32"/>
      <c r="B21" s="33" t="s">
        <v>50</v>
      </c>
      <c r="C21" s="411"/>
      <c r="D21" s="87"/>
      <c r="E21" s="106"/>
      <c r="F21" s="87"/>
      <c r="G21" s="106"/>
      <c r="H21" s="106"/>
      <c r="I21" s="87"/>
      <c r="J21" s="106"/>
      <c r="K21" s="106"/>
      <c r="L21" s="87"/>
      <c r="M21" s="106"/>
      <c r="N21" s="87"/>
      <c r="O21" s="88">
        <f t="shared" si="0"/>
        <v>0</v>
      </c>
    </row>
    <row r="22" spans="1:15" ht="24.75" customHeight="1" thickBot="1">
      <c r="A22" s="28"/>
      <c r="B22" s="20" t="s">
        <v>51</v>
      </c>
      <c r="C22" s="410"/>
      <c r="D22" s="107"/>
      <c r="E22" s="108"/>
      <c r="F22" s="107"/>
      <c r="G22" s="108"/>
      <c r="H22" s="108"/>
      <c r="I22" s="107"/>
      <c r="J22" s="108"/>
      <c r="K22" s="108"/>
      <c r="L22" s="107"/>
      <c r="M22" s="108"/>
      <c r="N22" s="107"/>
      <c r="O22" s="91">
        <f t="shared" si="0"/>
        <v>0</v>
      </c>
    </row>
    <row r="23" spans="1:15" ht="24.75" customHeight="1">
      <c r="A23" s="32" t="s">
        <v>52</v>
      </c>
      <c r="B23" s="33" t="s">
        <v>53</v>
      </c>
      <c r="C23" s="411" t="s">
        <v>217</v>
      </c>
      <c r="D23" s="87">
        <v>9</v>
      </c>
      <c r="E23" s="106"/>
      <c r="F23" s="87"/>
      <c r="G23" s="106"/>
      <c r="H23" s="106"/>
      <c r="I23" s="87"/>
      <c r="J23" s="106"/>
      <c r="K23" s="106"/>
      <c r="L23" s="87"/>
      <c r="M23" s="106"/>
      <c r="N23" s="87"/>
      <c r="O23" s="88">
        <f t="shared" si="0"/>
        <v>9</v>
      </c>
    </row>
    <row r="24" spans="1:15" ht="24.75" customHeight="1" thickBot="1">
      <c r="A24" s="28"/>
      <c r="B24" s="20" t="s">
        <v>54</v>
      </c>
      <c r="C24" s="410"/>
      <c r="D24" s="107"/>
      <c r="E24" s="108"/>
      <c r="F24" s="107"/>
      <c r="G24" s="108"/>
      <c r="H24" s="108"/>
      <c r="I24" s="107"/>
      <c r="J24" s="108"/>
      <c r="K24" s="108"/>
      <c r="L24" s="107"/>
      <c r="M24" s="108" t="s">
        <v>218</v>
      </c>
      <c r="N24" s="107">
        <v>0</v>
      </c>
      <c r="O24" s="91">
        <f t="shared" si="0"/>
        <v>0</v>
      </c>
    </row>
    <row r="25" spans="1:15" ht="24.75" customHeight="1">
      <c r="A25" s="32" t="s">
        <v>55</v>
      </c>
      <c r="B25" s="33" t="s">
        <v>56</v>
      </c>
      <c r="C25" s="411"/>
      <c r="D25" s="87"/>
      <c r="E25" s="106" t="s">
        <v>219</v>
      </c>
      <c r="F25" s="87">
        <v>0</v>
      </c>
      <c r="G25" s="106"/>
      <c r="H25" s="106"/>
      <c r="I25" s="87"/>
      <c r="J25" s="106"/>
      <c r="K25" s="106"/>
      <c r="L25" s="87"/>
      <c r="M25" s="106" t="s">
        <v>220</v>
      </c>
      <c r="N25" s="87">
        <v>0</v>
      </c>
      <c r="O25" s="88">
        <f t="shared" si="0"/>
        <v>0</v>
      </c>
    </row>
    <row r="26" spans="1:15" ht="24.75" customHeight="1" thickBot="1">
      <c r="A26" s="28"/>
      <c r="B26" s="20" t="s">
        <v>57</v>
      </c>
      <c r="C26" s="410" t="s">
        <v>221</v>
      </c>
      <c r="D26" s="107">
        <v>10</v>
      </c>
      <c r="E26" s="108"/>
      <c r="F26" s="107"/>
      <c r="G26" s="108"/>
      <c r="H26" s="108"/>
      <c r="I26" s="107"/>
      <c r="J26" s="108"/>
      <c r="K26" s="108"/>
      <c r="L26" s="107"/>
      <c r="M26" s="108"/>
      <c r="N26" s="107"/>
      <c r="O26" s="91">
        <f t="shared" si="0"/>
        <v>10</v>
      </c>
    </row>
    <row r="27" spans="1:15" ht="24.75" customHeight="1">
      <c r="A27" s="32" t="s">
        <v>58</v>
      </c>
      <c r="B27" s="33" t="s">
        <v>59</v>
      </c>
      <c r="C27" s="411"/>
      <c r="D27" s="87"/>
      <c r="E27" s="106"/>
      <c r="F27" s="87"/>
      <c r="G27" s="106"/>
      <c r="H27" s="106"/>
      <c r="I27" s="87"/>
      <c r="J27" s="106"/>
      <c r="K27" s="106"/>
      <c r="L27" s="87"/>
      <c r="M27" s="106" t="s">
        <v>210</v>
      </c>
      <c r="N27" s="87">
        <v>0</v>
      </c>
      <c r="O27" s="88">
        <f t="shared" si="0"/>
        <v>0</v>
      </c>
    </row>
    <row r="28" spans="1:15" ht="24.75" customHeight="1" thickBot="1">
      <c r="A28" s="28"/>
      <c r="B28" s="20" t="s">
        <v>60</v>
      </c>
      <c r="C28" s="410"/>
      <c r="D28" s="107"/>
      <c r="E28" s="108"/>
      <c r="F28" s="107"/>
      <c r="G28" s="108"/>
      <c r="H28" s="108"/>
      <c r="I28" s="107"/>
      <c r="J28" s="108"/>
      <c r="K28" s="108"/>
      <c r="L28" s="107"/>
      <c r="M28" s="108"/>
      <c r="N28" s="107"/>
      <c r="O28" s="91">
        <f t="shared" si="0"/>
        <v>0</v>
      </c>
    </row>
    <row r="29" spans="1:15" ht="24.75" customHeight="1">
      <c r="A29" s="32" t="s">
        <v>61</v>
      </c>
      <c r="B29" s="33" t="s">
        <v>62</v>
      </c>
      <c r="C29" s="411"/>
      <c r="D29" s="87"/>
      <c r="E29" s="106" t="s">
        <v>219</v>
      </c>
      <c r="F29" s="87">
        <v>0</v>
      </c>
      <c r="G29" s="106"/>
      <c r="H29" s="106"/>
      <c r="I29" s="87"/>
      <c r="J29" s="106"/>
      <c r="K29" s="106"/>
      <c r="L29" s="87"/>
      <c r="M29" s="106"/>
      <c r="N29" s="87"/>
      <c r="O29" s="88">
        <f t="shared" si="0"/>
        <v>0</v>
      </c>
    </row>
    <row r="30" spans="1:15" ht="24.75" customHeight="1" thickBot="1">
      <c r="A30" s="28"/>
      <c r="B30" s="20" t="s">
        <v>63</v>
      </c>
      <c r="C30" s="410"/>
      <c r="D30" s="107"/>
      <c r="E30" s="108" t="s">
        <v>222</v>
      </c>
      <c r="F30" s="107">
        <v>0</v>
      </c>
      <c r="G30" s="108"/>
      <c r="H30" s="108"/>
      <c r="I30" s="107"/>
      <c r="J30" s="108"/>
      <c r="K30" s="108"/>
      <c r="L30" s="107"/>
      <c r="M30" s="108"/>
      <c r="N30" s="107"/>
      <c r="O30" s="91">
        <f t="shared" si="0"/>
        <v>0</v>
      </c>
    </row>
    <row r="31" spans="1:15" ht="24.75" customHeight="1" thickBot="1">
      <c r="A31" s="28" t="s">
        <v>22</v>
      </c>
      <c r="B31" s="110"/>
      <c r="C31" s="111"/>
      <c r="D31" s="90">
        <f>SUM(D5:D30)</f>
        <v>27</v>
      </c>
      <c r="E31" s="111"/>
      <c r="F31" s="90">
        <f>SUM(F5:F30)</f>
        <v>250</v>
      </c>
      <c r="G31" s="110"/>
      <c r="H31" s="20">
        <f>SUM(H5:H30)</f>
        <v>0</v>
      </c>
      <c r="I31" s="90">
        <f>SUM(I5:I30)</f>
        <v>0</v>
      </c>
      <c r="J31" s="110"/>
      <c r="K31" s="20">
        <f>SUM(K5:K30)</f>
        <v>0</v>
      </c>
      <c r="L31" s="90">
        <f>SUM(L5:L30)</f>
        <v>26.5</v>
      </c>
      <c r="M31" s="110"/>
      <c r="N31" s="90">
        <f>SUM(N5:N30)</f>
        <v>1104</v>
      </c>
      <c r="O31" s="91">
        <f t="shared" si="0"/>
        <v>1407.5</v>
      </c>
    </row>
    <row r="32" spans="1:3" ht="24.75" customHeight="1">
      <c r="A32" s="4" t="s">
        <v>223</v>
      </c>
      <c r="B32"/>
      <c r="C32"/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4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24.75" customHeight="1"/>
  <cols>
    <col min="1" max="1" width="15.25390625" style="420" customWidth="1"/>
    <col min="2" max="3" width="8.75390625" style="420" customWidth="1"/>
    <col min="4" max="4" width="18.625" style="420" customWidth="1"/>
    <col min="5" max="5" width="8.75390625" style="420" customWidth="1"/>
    <col min="6" max="6" width="10.75390625" style="420" customWidth="1"/>
    <col min="7" max="7" width="9.75390625" style="420" customWidth="1"/>
    <col min="8" max="8" width="8.75390625" style="420" customWidth="1"/>
    <col min="9" max="9" width="13.75390625" style="420" customWidth="1"/>
    <col min="10" max="13" width="8.75390625" style="420" customWidth="1"/>
    <col min="14" max="16384" width="10.75390625" style="420" customWidth="1"/>
  </cols>
  <sheetData>
    <row r="1" spans="1:11" ht="21" customHeight="1">
      <c r="A1" s="416" t="s">
        <v>9</v>
      </c>
      <c r="B1" s="417"/>
      <c r="C1" s="417"/>
      <c r="D1" s="417"/>
      <c r="E1" s="418"/>
      <c r="F1" s="419" t="s">
        <v>224</v>
      </c>
      <c r="G1" s="417"/>
      <c r="H1" s="417"/>
      <c r="I1" s="417"/>
      <c r="J1" s="417"/>
      <c r="K1" s="417"/>
    </row>
    <row r="2" spans="1:11" ht="24.75" customHeight="1" thickBot="1">
      <c r="A2" s="416" t="s">
        <v>11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1:13" ht="24" customHeight="1">
      <c r="A3" s="421"/>
      <c r="B3" s="422" t="s">
        <v>225</v>
      </c>
      <c r="C3" s="423"/>
      <c r="D3" s="422" t="s">
        <v>200</v>
      </c>
      <c r="E3" s="423"/>
      <c r="F3" s="424" t="s">
        <v>203</v>
      </c>
      <c r="G3" s="425"/>
      <c r="H3" s="423"/>
      <c r="I3" s="425" t="s">
        <v>21</v>
      </c>
      <c r="J3" s="426"/>
      <c r="K3" s="427"/>
      <c r="L3" s="402" t="s">
        <v>226</v>
      </c>
      <c r="M3" s="403"/>
    </row>
    <row r="4" spans="1:13" ht="27" customHeight="1" thickBot="1">
      <c r="A4" s="428" t="s">
        <v>75</v>
      </c>
      <c r="B4" s="429" t="s">
        <v>227</v>
      </c>
      <c r="C4" s="430" t="s">
        <v>176</v>
      </c>
      <c r="D4" s="431" t="s">
        <v>77</v>
      </c>
      <c r="E4" s="430" t="s">
        <v>25</v>
      </c>
      <c r="F4" s="431" t="s">
        <v>205</v>
      </c>
      <c r="G4" s="431" t="s">
        <v>77</v>
      </c>
      <c r="H4" s="430" t="s">
        <v>25</v>
      </c>
      <c r="I4" s="431" t="s">
        <v>205</v>
      </c>
      <c r="J4" s="430" t="s">
        <v>25</v>
      </c>
      <c r="K4" s="432" t="s">
        <v>22</v>
      </c>
      <c r="L4" s="404" t="s">
        <v>228</v>
      </c>
      <c r="M4" s="405" t="s">
        <v>229</v>
      </c>
    </row>
    <row r="5" spans="1:13" ht="24.75" customHeight="1">
      <c r="A5" s="433" t="s">
        <v>68</v>
      </c>
      <c r="B5" s="434">
        <v>0</v>
      </c>
      <c r="C5" s="435">
        <v>12.5</v>
      </c>
      <c r="D5" s="436" t="s">
        <v>230</v>
      </c>
      <c r="E5" s="437">
        <v>8</v>
      </c>
      <c r="F5" s="438"/>
      <c r="G5" s="438"/>
      <c r="H5" s="439"/>
      <c r="I5" s="438"/>
      <c r="J5" s="439"/>
      <c r="K5" s="440">
        <f aca="true" t="shared" si="0" ref="K5:K12">SUM(C5+E5+H5+J5)</f>
        <v>20.5</v>
      </c>
      <c r="L5" s="441">
        <v>7.95</v>
      </c>
      <c r="M5" s="406">
        <f>IF(L5=0,0,PRODUCT(K5/L5))</f>
        <v>2.5786163522012577</v>
      </c>
    </row>
    <row r="6" spans="1:13" ht="24.75" customHeight="1">
      <c r="A6" s="442" t="s">
        <v>70</v>
      </c>
      <c r="B6" s="443">
        <v>0</v>
      </c>
      <c r="C6" s="444">
        <v>8</v>
      </c>
      <c r="D6" s="438" t="s">
        <v>231</v>
      </c>
      <c r="E6" s="439">
        <v>9</v>
      </c>
      <c r="F6" s="438"/>
      <c r="G6" s="438"/>
      <c r="H6" s="439"/>
      <c r="I6" s="438"/>
      <c r="J6" s="439"/>
      <c r="K6" s="440">
        <f t="shared" si="0"/>
        <v>17</v>
      </c>
      <c r="L6" s="441">
        <v>2</v>
      </c>
      <c r="M6" s="406">
        <f aca="true" t="shared" si="1" ref="M6:M12">IF(L6=0,0,PRODUCT(K6/L6))</f>
        <v>8.5</v>
      </c>
    </row>
    <row r="7" spans="1:13" ht="24.75" customHeight="1">
      <c r="A7" s="442" t="s">
        <v>87</v>
      </c>
      <c r="B7" s="443">
        <v>0</v>
      </c>
      <c r="C7" s="444">
        <v>81.75</v>
      </c>
      <c r="D7" s="438"/>
      <c r="E7" s="439"/>
      <c r="F7" s="438"/>
      <c r="G7" s="438"/>
      <c r="H7" s="439"/>
      <c r="I7" s="438"/>
      <c r="J7" s="439"/>
      <c r="K7" s="440">
        <f t="shared" si="0"/>
        <v>81.75</v>
      </c>
      <c r="L7" s="441">
        <v>11.05</v>
      </c>
      <c r="M7" s="406">
        <f t="shared" si="1"/>
        <v>7.398190045248868</v>
      </c>
    </row>
    <row r="8" spans="1:13" ht="24.75" customHeight="1">
      <c r="A8" s="442" t="s">
        <v>232</v>
      </c>
      <c r="B8" s="443">
        <v>0</v>
      </c>
      <c r="C8" s="444">
        <v>5</v>
      </c>
      <c r="D8" s="438" t="s">
        <v>221</v>
      </c>
      <c r="E8" s="439">
        <v>10</v>
      </c>
      <c r="F8" s="438"/>
      <c r="G8" s="438"/>
      <c r="H8" s="439"/>
      <c r="I8" s="438"/>
      <c r="J8" s="439"/>
      <c r="K8" s="440">
        <f t="shared" si="0"/>
        <v>15</v>
      </c>
      <c r="L8" s="445"/>
      <c r="M8" s="406">
        <f t="shared" si="1"/>
        <v>0</v>
      </c>
    </row>
    <row r="9" spans="1:13" ht="24.75" customHeight="1">
      <c r="A9" s="442" t="s">
        <v>72</v>
      </c>
      <c r="B9" s="443">
        <v>0</v>
      </c>
      <c r="C9" s="444">
        <v>10</v>
      </c>
      <c r="D9" s="438"/>
      <c r="E9" s="439"/>
      <c r="F9" s="438"/>
      <c r="G9" s="438"/>
      <c r="H9" s="439"/>
      <c r="I9" s="438"/>
      <c r="J9" s="439"/>
      <c r="K9" s="440">
        <f t="shared" si="0"/>
        <v>10</v>
      </c>
      <c r="L9" s="415"/>
      <c r="M9" s="406">
        <f t="shared" si="1"/>
        <v>0</v>
      </c>
    </row>
    <row r="10" spans="1:13" ht="24.75" customHeight="1">
      <c r="A10" s="442" t="s">
        <v>73</v>
      </c>
      <c r="B10" s="443">
        <v>0</v>
      </c>
      <c r="C10" s="444">
        <v>2</v>
      </c>
      <c r="D10" s="438"/>
      <c r="E10" s="439"/>
      <c r="F10" s="438"/>
      <c r="G10" s="438"/>
      <c r="H10" s="439"/>
      <c r="I10" s="438"/>
      <c r="J10" s="439"/>
      <c r="K10" s="440">
        <f t="shared" si="0"/>
        <v>2</v>
      </c>
      <c r="L10" s="415"/>
      <c r="M10" s="406">
        <f t="shared" si="1"/>
        <v>0</v>
      </c>
    </row>
    <row r="11" spans="1:13" ht="24.75" customHeight="1">
      <c r="A11" s="442" t="s">
        <v>13</v>
      </c>
      <c r="B11" s="443">
        <v>478.1</v>
      </c>
      <c r="C11" s="444">
        <v>496.1</v>
      </c>
      <c r="D11" s="438"/>
      <c r="E11" s="439"/>
      <c r="F11" s="438"/>
      <c r="G11" s="438"/>
      <c r="H11" s="439"/>
      <c r="I11" s="438"/>
      <c r="J11" s="439"/>
      <c r="K11" s="440">
        <f t="shared" si="0"/>
        <v>496.1</v>
      </c>
      <c r="L11" s="441"/>
      <c r="M11" s="406">
        <f t="shared" si="1"/>
        <v>0</v>
      </c>
    </row>
    <row r="12" spans="1:13" ht="24.75" customHeight="1" thickBot="1">
      <c r="A12" s="442"/>
      <c r="B12" s="443"/>
      <c r="C12" s="444"/>
      <c r="D12" s="438"/>
      <c r="E12" s="439"/>
      <c r="F12" s="438"/>
      <c r="G12" s="438"/>
      <c r="H12" s="439"/>
      <c r="I12" s="438"/>
      <c r="J12" s="439"/>
      <c r="K12" s="440">
        <f t="shared" si="0"/>
        <v>0</v>
      </c>
      <c r="L12" s="441"/>
      <c r="M12" s="406">
        <f t="shared" si="1"/>
        <v>0</v>
      </c>
    </row>
    <row r="13" spans="1:13" ht="24.75" customHeight="1" thickBot="1">
      <c r="A13" s="447"/>
      <c r="B13" s="448">
        <f>SUM(B5:B12)</f>
        <v>478.1</v>
      </c>
      <c r="C13" s="449">
        <f>SUM(C5:C12)</f>
        <v>615.35</v>
      </c>
      <c r="D13" s="450"/>
      <c r="E13" s="446">
        <f>SUM(E5:E12)</f>
        <v>27</v>
      </c>
      <c r="F13" s="451"/>
      <c r="G13" s="431">
        <f>SUM(G5:G12)</f>
        <v>0</v>
      </c>
      <c r="H13" s="446">
        <f>SUM(H5:H12)</f>
        <v>0</v>
      </c>
      <c r="I13" s="451"/>
      <c r="J13" s="446">
        <f>SUM(J5:J12)</f>
        <v>0</v>
      </c>
      <c r="K13" s="446">
        <f>SUM(C13+E13+H13+J13)</f>
        <v>642.35</v>
      </c>
      <c r="L13" s="452"/>
      <c r="M13" s="453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defaultGridColor="0" zoomScale="85" zoomScaleNormal="85" colorId="37" workbookViewId="0" topLeftCell="A1">
      <pane ySplit="5" topLeftCell="MZI6" activePane="bottomLeft" state="frozen"/>
      <selection pane="topLeft" activeCell="E37" sqref="E37"/>
      <selection pane="bottomLeft" activeCell="A1" sqref="A1"/>
    </sheetView>
  </sheetViews>
  <sheetFormatPr defaultColWidth="11.00390625" defaultRowHeight="21.75" customHeight="1"/>
  <cols>
    <col min="1" max="16384" width="11.375" style="4" customWidth="1"/>
  </cols>
  <sheetData>
    <row r="1" spans="1:9" ht="21.75" customHeight="1">
      <c r="A1" s="42" t="s">
        <v>9</v>
      </c>
      <c r="B1" s="5"/>
      <c r="C1" s="5"/>
      <c r="D1" s="5"/>
      <c r="E1" s="5"/>
      <c r="F1" s="6" t="s">
        <v>233</v>
      </c>
      <c r="G1" s="5"/>
      <c r="H1" s="5"/>
      <c r="I1" s="5"/>
    </row>
    <row r="2" spans="1:9" ht="21.75" customHeight="1" thickBot="1">
      <c r="A2" s="42" t="s">
        <v>11</v>
      </c>
      <c r="B2" s="5"/>
      <c r="C2" s="5"/>
      <c r="D2" s="5"/>
      <c r="E2" s="5"/>
      <c r="F2" s="6"/>
      <c r="G2" s="5"/>
      <c r="H2" s="5"/>
      <c r="I2" s="5"/>
    </row>
    <row r="3" spans="1:11" ht="21.75" customHeight="1">
      <c r="A3" s="12"/>
      <c r="B3" s="112"/>
      <c r="C3" s="113" t="s">
        <v>234</v>
      </c>
      <c r="D3" s="100"/>
      <c r="E3" s="100"/>
      <c r="F3" s="114"/>
      <c r="G3" s="100"/>
      <c r="H3" s="100"/>
      <c r="I3" s="71"/>
      <c r="J3" s="115" t="s">
        <v>235</v>
      </c>
      <c r="K3" s="116"/>
    </row>
    <row r="4" spans="1:11" ht="15.75" customHeight="1">
      <c r="A4" s="117" t="s">
        <v>14</v>
      </c>
      <c r="B4" s="118" t="s">
        <v>15</v>
      </c>
      <c r="C4" s="119" t="s">
        <v>236</v>
      </c>
      <c r="D4" s="120"/>
      <c r="E4" s="119" t="s">
        <v>237</v>
      </c>
      <c r="F4" s="120"/>
      <c r="G4" s="119" t="s">
        <v>238</v>
      </c>
      <c r="H4" s="120"/>
      <c r="I4" s="75"/>
      <c r="J4" s="121" t="s">
        <v>239</v>
      </c>
      <c r="K4" s="122" t="s">
        <v>22</v>
      </c>
    </row>
    <row r="5" spans="1:11" ht="18" customHeight="1" thickBot="1">
      <c r="A5" s="123"/>
      <c r="B5" s="52"/>
      <c r="C5" s="20" t="s">
        <v>240</v>
      </c>
      <c r="D5" s="20" t="s">
        <v>25</v>
      </c>
      <c r="E5" s="20" t="s">
        <v>240</v>
      </c>
      <c r="F5" s="20" t="s">
        <v>25</v>
      </c>
      <c r="G5" s="20" t="s">
        <v>241</v>
      </c>
      <c r="H5" s="20" t="s">
        <v>25</v>
      </c>
      <c r="I5" s="79" t="s">
        <v>22</v>
      </c>
      <c r="J5" s="124" t="s">
        <v>25</v>
      </c>
      <c r="K5" s="125"/>
    </row>
    <row r="6" spans="1:11" ht="21.75" customHeight="1">
      <c r="A6" s="22" t="s">
        <v>26</v>
      </c>
      <c r="B6" s="23" t="s">
        <v>27</v>
      </c>
      <c r="C6" s="126"/>
      <c r="D6" s="104"/>
      <c r="E6" s="126"/>
      <c r="F6" s="104"/>
      <c r="G6" s="105"/>
      <c r="H6" s="104"/>
      <c r="I6" s="82">
        <f aca="true" t="shared" si="0" ref="I6:I32">SUM(D6+F6+H6)</f>
        <v>0</v>
      </c>
      <c r="J6" s="127"/>
      <c r="K6" s="128">
        <f aca="true" t="shared" si="1" ref="K6:K32">SUM(I6+J6)</f>
        <v>0</v>
      </c>
    </row>
    <row r="7" spans="1:11" ht="21.75" customHeight="1" thickBot="1">
      <c r="A7" s="28"/>
      <c r="B7" s="20" t="s">
        <v>28</v>
      </c>
      <c r="C7" s="129"/>
      <c r="D7" s="107"/>
      <c r="E7" s="129"/>
      <c r="F7" s="107"/>
      <c r="G7" s="108"/>
      <c r="H7" s="107"/>
      <c r="I7" s="90">
        <f t="shared" si="0"/>
        <v>0</v>
      </c>
      <c r="J7" s="130"/>
      <c r="K7" s="31">
        <f t="shared" si="1"/>
        <v>0</v>
      </c>
    </row>
    <row r="8" spans="1:11" ht="21.75" customHeight="1">
      <c r="A8" s="32" t="s">
        <v>29</v>
      </c>
      <c r="B8" s="33" t="s">
        <v>30</v>
      </c>
      <c r="C8" s="85"/>
      <c r="D8" s="87"/>
      <c r="E8" s="85"/>
      <c r="F8" s="87"/>
      <c r="G8" s="106"/>
      <c r="H8" s="87"/>
      <c r="I8" s="93">
        <f t="shared" si="0"/>
        <v>0</v>
      </c>
      <c r="J8" s="127"/>
      <c r="K8" s="128">
        <f t="shared" si="1"/>
        <v>0</v>
      </c>
    </row>
    <row r="9" spans="1:11" ht="21.75" customHeight="1" thickBot="1">
      <c r="A9" s="28"/>
      <c r="B9" s="20" t="s">
        <v>31</v>
      </c>
      <c r="C9" s="129"/>
      <c r="D9" s="107"/>
      <c r="E9" s="129"/>
      <c r="F9" s="107"/>
      <c r="G9" s="108"/>
      <c r="H9" s="107"/>
      <c r="I9" s="90">
        <f t="shared" si="0"/>
        <v>0</v>
      </c>
      <c r="J9" s="130"/>
      <c r="K9" s="31">
        <f t="shared" si="1"/>
        <v>0</v>
      </c>
    </row>
    <row r="10" spans="1:11" ht="21.75" customHeight="1">
      <c r="A10" s="32" t="s">
        <v>32</v>
      </c>
      <c r="B10" s="33" t="s">
        <v>33</v>
      </c>
      <c r="C10" s="85"/>
      <c r="D10" s="87"/>
      <c r="E10" s="85"/>
      <c r="F10" s="87"/>
      <c r="G10" s="106"/>
      <c r="H10" s="87"/>
      <c r="I10" s="93">
        <f t="shared" si="0"/>
        <v>0</v>
      </c>
      <c r="J10" s="127"/>
      <c r="K10" s="128">
        <f t="shared" si="1"/>
        <v>0</v>
      </c>
    </row>
    <row r="11" spans="1:11" ht="21.75" customHeight="1">
      <c r="A11" s="32"/>
      <c r="B11" s="109" t="s">
        <v>34</v>
      </c>
      <c r="C11" s="85"/>
      <c r="D11" s="87"/>
      <c r="E11" s="85"/>
      <c r="F11" s="87"/>
      <c r="G11" s="106"/>
      <c r="H11" s="87"/>
      <c r="I11" s="93">
        <f t="shared" si="0"/>
        <v>0</v>
      </c>
      <c r="J11" s="127"/>
      <c r="K11" s="128">
        <f t="shared" si="1"/>
        <v>0</v>
      </c>
    </row>
    <row r="12" spans="1:11" ht="21.75" customHeight="1" thickBot="1">
      <c r="A12" s="28"/>
      <c r="B12" s="20" t="s">
        <v>35</v>
      </c>
      <c r="C12" s="129"/>
      <c r="D12" s="107"/>
      <c r="E12" s="129"/>
      <c r="F12" s="107"/>
      <c r="G12" s="108"/>
      <c r="H12" s="107"/>
      <c r="I12" s="90">
        <f t="shared" si="0"/>
        <v>0</v>
      </c>
      <c r="J12" s="130"/>
      <c r="K12" s="31">
        <f t="shared" si="1"/>
        <v>0</v>
      </c>
    </row>
    <row r="13" spans="1:11" ht="21.75" customHeight="1">
      <c r="A13" s="32" t="s">
        <v>36</v>
      </c>
      <c r="B13" s="33" t="s">
        <v>37</v>
      </c>
      <c r="C13" s="85"/>
      <c r="D13" s="87"/>
      <c r="E13" s="85"/>
      <c r="F13" s="87"/>
      <c r="G13" s="106"/>
      <c r="H13" s="87"/>
      <c r="I13" s="93">
        <f t="shared" si="0"/>
        <v>0</v>
      </c>
      <c r="J13" s="127"/>
      <c r="K13" s="128">
        <f t="shared" si="1"/>
        <v>0</v>
      </c>
    </row>
    <row r="14" spans="1:11" ht="21.75" customHeight="1" thickBot="1">
      <c r="A14" s="28"/>
      <c r="B14" s="20" t="s">
        <v>38</v>
      </c>
      <c r="C14" s="129"/>
      <c r="D14" s="107"/>
      <c r="E14" s="129"/>
      <c r="F14" s="107"/>
      <c r="G14" s="108"/>
      <c r="H14" s="107"/>
      <c r="I14" s="90">
        <f t="shared" si="0"/>
        <v>0</v>
      </c>
      <c r="J14" s="130"/>
      <c r="K14" s="31">
        <f t="shared" si="1"/>
        <v>0</v>
      </c>
    </row>
    <row r="15" spans="1:11" ht="21.75" customHeight="1">
      <c r="A15" s="32" t="s">
        <v>39</v>
      </c>
      <c r="B15" s="33" t="s">
        <v>40</v>
      </c>
      <c r="C15" s="85"/>
      <c r="D15" s="87"/>
      <c r="E15" s="85"/>
      <c r="F15" s="87"/>
      <c r="G15" s="106"/>
      <c r="H15" s="87"/>
      <c r="I15" s="93">
        <f t="shared" si="0"/>
        <v>0</v>
      </c>
      <c r="J15" s="127"/>
      <c r="K15" s="128">
        <f t="shared" si="1"/>
        <v>0</v>
      </c>
    </row>
    <row r="16" spans="1:11" ht="21.75" customHeight="1" thickBot="1">
      <c r="A16" s="28"/>
      <c r="B16" s="20" t="s">
        <v>41</v>
      </c>
      <c r="C16" s="129"/>
      <c r="D16" s="107"/>
      <c r="E16" s="129"/>
      <c r="F16" s="107"/>
      <c r="G16" s="108"/>
      <c r="H16" s="107"/>
      <c r="I16" s="90">
        <f t="shared" si="0"/>
        <v>0</v>
      </c>
      <c r="J16" s="130"/>
      <c r="K16" s="31">
        <f t="shared" si="1"/>
        <v>0</v>
      </c>
    </row>
    <row r="17" spans="1:11" ht="21.75" customHeight="1">
      <c r="A17" s="32" t="s">
        <v>42</v>
      </c>
      <c r="B17" s="33" t="s">
        <v>43</v>
      </c>
      <c r="C17" s="85"/>
      <c r="D17" s="87"/>
      <c r="E17" s="85"/>
      <c r="F17" s="87"/>
      <c r="G17" s="106"/>
      <c r="H17" s="87"/>
      <c r="I17" s="93">
        <f t="shared" si="0"/>
        <v>0</v>
      </c>
      <c r="J17" s="127"/>
      <c r="K17" s="128">
        <f t="shared" si="1"/>
        <v>0</v>
      </c>
    </row>
    <row r="18" spans="1:11" ht="21.75" customHeight="1" thickBot="1">
      <c r="A18" s="28"/>
      <c r="B18" s="20" t="s">
        <v>44</v>
      </c>
      <c r="C18" s="129"/>
      <c r="D18" s="107"/>
      <c r="E18" s="129"/>
      <c r="F18" s="107"/>
      <c r="G18" s="108"/>
      <c r="H18" s="107"/>
      <c r="I18" s="90">
        <f t="shared" si="0"/>
        <v>0</v>
      </c>
      <c r="J18" s="130"/>
      <c r="K18" s="31">
        <f t="shared" si="1"/>
        <v>0</v>
      </c>
    </row>
    <row r="19" spans="1:11" ht="21.75" customHeight="1">
      <c r="A19" s="32" t="s">
        <v>45</v>
      </c>
      <c r="B19" s="33" t="s">
        <v>46</v>
      </c>
      <c r="C19" s="85"/>
      <c r="D19" s="87"/>
      <c r="E19" s="85"/>
      <c r="F19" s="87"/>
      <c r="G19" s="106"/>
      <c r="H19" s="87"/>
      <c r="I19" s="93">
        <f t="shared" si="0"/>
        <v>0</v>
      </c>
      <c r="J19" s="127"/>
      <c r="K19" s="128">
        <f t="shared" si="1"/>
        <v>0</v>
      </c>
    </row>
    <row r="20" spans="1:11" ht="21.75" customHeight="1" thickBot="1">
      <c r="A20" s="28"/>
      <c r="B20" s="20" t="s">
        <v>47</v>
      </c>
      <c r="C20" s="129"/>
      <c r="D20" s="107"/>
      <c r="E20" s="129"/>
      <c r="F20" s="107"/>
      <c r="G20" s="108"/>
      <c r="H20" s="107"/>
      <c r="I20" s="90">
        <f t="shared" si="0"/>
        <v>0</v>
      </c>
      <c r="J20" s="130"/>
      <c r="K20" s="31">
        <f t="shared" si="1"/>
        <v>0</v>
      </c>
    </row>
    <row r="21" spans="1:11" ht="21.75" customHeight="1">
      <c r="A21" s="32" t="s">
        <v>48</v>
      </c>
      <c r="B21" s="33" t="s">
        <v>49</v>
      </c>
      <c r="C21" s="85"/>
      <c r="D21" s="87"/>
      <c r="E21" s="85"/>
      <c r="F21" s="87"/>
      <c r="G21" s="106"/>
      <c r="H21" s="87"/>
      <c r="I21" s="93">
        <f t="shared" si="0"/>
        <v>0</v>
      </c>
      <c r="J21" s="127"/>
      <c r="K21" s="128">
        <f t="shared" si="1"/>
        <v>0</v>
      </c>
    </row>
    <row r="22" spans="1:11" ht="21.75" customHeight="1">
      <c r="A22" s="32"/>
      <c r="B22" s="33" t="s">
        <v>50</v>
      </c>
      <c r="C22" s="85"/>
      <c r="D22" s="87"/>
      <c r="E22" s="85"/>
      <c r="F22" s="87"/>
      <c r="G22" s="106"/>
      <c r="H22" s="87"/>
      <c r="I22" s="93">
        <f t="shared" si="0"/>
        <v>0</v>
      </c>
      <c r="J22" s="127"/>
      <c r="K22" s="128">
        <f t="shared" si="1"/>
        <v>0</v>
      </c>
    </row>
    <row r="23" spans="1:11" ht="21.75" customHeight="1" thickBot="1">
      <c r="A23" s="28"/>
      <c r="B23" s="20" t="s">
        <v>51</v>
      </c>
      <c r="C23" s="129"/>
      <c r="D23" s="107"/>
      <c r="E23" s="129"/>
      <c r="F23" s="107"/>
      <c r="G23" s="108"/>
      <c r="H23" s="107"/>
      <c r="I23" s="90">
        <f t="shared" si="0"/>
        <v>0</v>
      </c>
      <c r="J23" s="130"/>
      <c r="K23" s="31">
        <f t="shared" si="1"/>
        <v>0</v>
      </c>
    </row>
    <row r="24" spans="1:11" ht="21.75" customHeight="1">
      <c r="A24" s="32" t="s">
        <v>52</v>
      </c>
      <c r="B24" s="33" t="s">
        <v>53</v>
      </c>
      <c r="C24" s="85"/>
      <c r="D24" s="87"/>
      <c r="E24" s="85"/>
      <c r="F24" s="87"/>
      <c r="G24" s="106"/>
      <c r="H24" s="87"/>
      <c r="I24" s="93">
        <f t="shared" si="0"/>
        <v>0</v>
      </c>
      <c r="J24" s="127"/>
      <c r="K24" s="128">
        <f t="shared" si="1"/>
        <v>0</v>
      </c>
    </row>
    <row r="25" spans="1:11" ht="21.75" customHeight="1" thickBot="1">
      <c r="A25" s="28"/>
      <c r="B25" s="20" t="s">
        <v>54</v>
      </c>
      <c r="C25" s="129"/>
      <c r="D25" s="107"/>
      <c r="E25" s="129"/>
      <c r="F25" s="107"/>
      <c r="G25" s="108"/>
      <c r="H25" s="107"/>
      <c r="I25" s="90">
        <f t="shared" si="0"/>
        <v>0</v>
      </c>
      <c r="J25" s="130">
        <v>460</v>
      </c>
      <c r="K25" s="31">
        <f t="shared" si="1"/>
        <v>460</v>
      </c>
    </row>
    <row r="26" spans="1:11" ht="21.75" customHeight="1">
      <c r="A26" s="32" t="s">
        <v>55</v>
      </c>
      <c r="B26" s="33" t="s">
        <v>56</v>
      </c>
      <c r="C26" s="85"/>
      <c r="D26" s="87"/>
      <c r="E26" s="85"/>
      <c r="F26" s="87"/>
      <c r="G26" s="106"/>
      <c r="H26" s="87"/>
      <c r="I26" s="93">
        <f t="shared" si="0"/>
        <v>0</v>
      </c>
      <c r="J26" s="127"/>
      <c r="K26" s="128">
        <f t="shared" si="1"/>
        <v>0</v>
      </c>
    </row>
    <row r="27" spans="1:11" ht="21.75" customHeight="1" thickBot="1">
      <c r="A27" s="28"/>
      <c r="B27" s="20" t="s">
        <v>57</v>
      </c>
      <c r="C27" s="129"/>
      <c r="D27" s="107"/>
      <c r="E27" s="129"/>
      <c r="F27" s="107"/>
      <c r="G27" s="108"/>
      <c r="H27" s="107"/>
      <c r="I27" s="90">
        <f t="shared" si="0"/>
        <v>0</v>
      </c>
      <c r="J27" s="130"/>
      <c r="K27" s="31">
        <f t="shared" si="1"/>
        <v>0</v>
      </c>
    </row>
    <row r="28" spans="1:11" ht="21.75" customHeight="1">
      <c r="A28" s="32" t="s">
        <v>58</v>
      </c>
      <c r="B28" s="33" t="s">
        <v>59</v>
      </c>
      <c r="C28" s="85"/>
      <c r="D28" s="87"/>
      <c r="E28" s="85"/>
      <c r="F28" s="87"/>
      <c r="G28" s="106"/>
      <c r="H28" s="87"/>
      <c r="I28" s="93">
        <f t="shared" si="0"/>
        <v>0</v>
      </c>
      <c r="J28" s="127"/>
      <c r="K28" s="128">
        <f t="shared" si="1"/>
        <v>0</v>
      </c>
    </row>
    <row r="29" spans="1:11" ht="21.75" customHeight="1" thickBot="1">
      <c r="A29" s="28"/>
      <c r="B29" s="20" t="s">
        <v>60</v>
      </c>
      <c r="C29" s="129"/>
      <c r="D29" s="107"/>
      <c r="E29" s="129"/>
      <c r="F29" s="107"/>
      <c r="G29" s="108"/>
      <c r="H29" s="107"/>
      <c r="I29" s="90">
        <f t="shared" si="0"/>
        <v>0</v>
      </c>
      <c r="J29" s="130"/>
      <c r="K29" s="31">
        <f t="shared" si="1"/>
        <v>0</v>
      </c>
    </row>
    <row r="30" spans="1:11" ht="21.75" customHeight="1">
      <c r="A30" s="32" t="s">
        <v>61</v>
      </c>
      <c r="B30" s="33" t="s">
        <v>62</v>
      </c>
      <c r="C30" s="85"/>
      <c r="D30" s="87"/>
      <c r="E30" s="85"/>
      <c r="F30" s="87"/>
      <c r="G30" s="106"/>
      <c r="H30" s="87"/>
      <c r="I30" s="93">
        <f t="shared" si="0"/>
        <v>0</v>
      </c>
      <c r="J30" s="127"/>
      <c r="K30" s="128">
        <f t="shared" si="1"/>
        <v>0</v>
      </c>
    </row>
    <row r="31" spans="1:11" ht="21.75" customHeight="1" thickBot="1">
      <c r="A31" s="28"/>
      <c r="B31" s="20" t="s">
        <v>63</v>
      </c>
      <c r="C31" s="129"/>
      <c r="D31" s="107"/>
      <c r="E31" s="129"/>
      <c r="F31" s="107"/>
      <c r="G31" s="108"/>
      <c r="H31" s="107"/>
      <c r="I31" s="90">
        <f t="shared" si="0"/>
        <v>0</v>
      </c>
      <c r="J31" s="130"/>
      <c r="K31" s="31">
        <f t="shared" si="1"/>
        <v>0</v>
      </c>
    </row>
    <row r="32" spans="1:11" ht="21.75" customHeight="1" thickBot="1">
      <c r="A32" s="28" t="s">
        <v>22</v>
      </c>
      <c r="B32" s="110"/>
      <c r="C32" s="20">
        <f>SUM(C6:C31)</f>
        <v>0</v>
      </c>
      <c r="D32" s="90">
        <f>SUM(D6:D31)</f>
        <v>0</v>
      </c>
      <c r="E32" s="20">
        <f>SUM(E6:E31)</f>
        <v>0</v>
      </c>
      <c r="F32" s="90">
        <f>SUM(F6:F31)</f>
        <v>0</v>
      </c>
      <c r="G32" s="110"/>
      <c r="H32" s="90">
        <f>SUM(H6:H31)</f>
        <v>0</v>
      </c>
      <c r="I32" s="90">
        <f t="shared" si="0"/>
        <v>0</v>
      </c>
      <c r="J32" s="131">
        <f>SUM(J6:J31)</f>
        <v>460</v>
      </c>
      <c r="K32" s="31">
        <f t="shared" si="1"/>
        <v>460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defaultGridColor="0" zoomScale="85" zoomScaleNormal="85" colorId="37" workbookViewId="0" topLeftCell="A1">
      <pane ySplit="5" topLeftCell="MZI16" activePane="bottomLeft" state="frozen"/>
      <selection pane="topLeft" activeCell="E37" sqref="E37"/>
      <selection pane="bottomLeft" activeCell="A1" sqref="A1"/>
    </sheetView>
  </sheetViews>
  <sheetFormatPr defaultColWidth="11.00390625" defaultRowHeight="21.75" customHeight="1"/>
  <cols>
    <col min="1" max="11" width="11.25390625" style="7" customWidth="1"/>
    <col min="12" max="254" width="12.75390625" style="7" customWidth="1"/>
    <col min="255" max="16384" width="10.75390625" style="7" customWidth="1"/>
  </cols>
  <sheetData>
    <row r="1" spans="1:10" ht="21.75" customHeight="1">
      <c r="A1" s="251" t="s">
        <v>9</v>
      </c>
      <c r="B1" s="2"/>
      <c r="D1" s="252" t="s">
        <v>242</v>
      </c>
      <c r="G1" s="349" t="s">
        <v>243</v>
      </c>
      <c r="H1" s="350"/>
      <c r="I1" s="350"/>
      <c r="J1" s="351" t="s">
        <v>244</v>
      </c>
    </row>
    <row r="2" spans="1:10" ht="21.75" customHeight="1">
      <c r="A2" s="42" t="s">
        <v>11</v>
      </c>
      <c r="B2" s="2"/>
      <c r="D2" s="253" t="s">
        <v>245</v>
      </c>
      <c r="G2" s="352" t="s">
        <v>246</v>
      </c>
      <c r="H2" s="353"/>
      <c r="I2" s="353"/>
      <c r="J2" s="354">
        <v>20</v>
      </c>
    </row>
    <row r="3" ht="31.5" customHeight="1" thickBot="1">
      <c r="B3" s="2"/>
    </row>
    <row r="4" spans="1:11" ht="21.75" customHeight="1">
      <c r="A4" s="68"/>
      <c r="B4" s="355"/>
      <c r="C4" s="356" t="s">
        <v>247</v>
      </c>
      <c r="D4" s="357"/>
      <c r="E4" s="357"/>
      <c r="F4" s="357"/>
      <c r="G4" s="357"/>
      <c r="H4" s="358" t="s">
        <v>101</v>
      </c>
      <c r="I4" s="357"/>
      <c r="J4" s="359"/>
      <c r="K4" s="360" t="s">
        <v>22</v>
      </c>
    </row>
    <row r="5" spans="1:11" ht="30" customHeight="1" thickBot="1">
      <c r="A5" s="361" t="s">
        <v>14</v>
      </c>
      <c r="B5" s="362" t="s">
        <v>15</v>
      </c>
      <c r="C5" s="363" t="s">
        <v>248</v>
      </c>
      <c r="D5" s="363" t="s">
        <v>249</v>
      </c>
      <c r="E5" s="363" t="s">
        <v>250</v>
      </c>
      <c r="F5" s="363" t="s">
        <v>251</v>
      </c>
      <c r="G5" s="363" t="s">
        <v>252</v>
      </c>
      <c r="H5" s="364" t="s">
        <v>253</v>
      </c>
      <c r="I5" s="363" t="s">
        <v>254</v>
      </c>
      <c r="J5" s="259" t="s">
        <v>252</v>
      </c>
      <c r="K5" s="259" t="s">
        <v>252</v>
      </c>
    </row>
    <row r="6" spans="1:11" ht="21.75" customHeight="1">
      <c r="A6" s="147" t="s">
        <v>26</v>
      </c>
      <c r="B6" s="365" t="s">
        <v>27</v>
      </c>
      <c r="C6" s="366" t="s">
        <v>255</v>
      </c>
      <c r="D6" s="367">
        <v>7</v>
      </c>
      <c r="E6" s="368">
        <v>2</v>
      </c>
      <c r="F6" s="367">
        <v>20</v>
      </c>
      <c r="G6" s="369">
        <f aca="true" t="shared" si="0" ref="G6:G31">PRODUCT(F6*D6*E6*3.6)</f>
        <v>1008</v>
      </c>
      <c r="H6" s="370"/>
      <c r="I6" s="367"/>
      <c r="J6" s="371">
        <f aca="true" t="shared" si="1" ref="J6:J31">PRODUCT(I6*H6*3.6)</f>
        <v>0</v>
      </c>
      <c r="K6" s="371">
        <f aca="true" t="shared" si="2" ref="K6:K31">SUM(G6+J6)</f>
        <v>1008</v>
      </c>
    </row>
    <row r="7" spans="1:11" ht="21.75" customHeight="1" thickBot="1">
      <c r="A7" s="38"/>
      <c r="B7" s="146" t="s">
        <v>28</v>
      </c>
      <c r="C7" s="372" t="s">
        <v>255</v>
      </c>
      <c r="D7" s="373">
        <v>7</v>
      </c>
      <c r="E7" s="374">
        <v>2</v>
      </c>
      <c r="F7" s="373">
        <v>20</v>
      </c>
      <c r="G7" s="375">
        <f t="shared" si="0"/>
        <v>1008</v>
      </c>
      <c r="H7" s="376"/>
      <c r="I7" s="373"/>
      <c r="J7" s="377">
        <f t="shared" si="1"/>
        <v>0</v>
      </c>
      <c r="K7" s="377">
        <f t="shared" si="2"/>
        <v>1008</v>
      </c>
    </row>
    <row r="8" spans="1:11" ht="21.75" customHeight="1">
      <c r="A8" s="155" t="s">
        <v>29</v>
      </c>
      <c r="B8" s="378" t="s">
        <v>30</v>
      </c>
      <c r="C8" s="366" t="s">
        <v>255</v>
      </c>
      <c r="D8" s="367">
        <v>7</v>
      </c>
      <c r="E8" s="368">
        <v>2</v>
      </c>
      <c r="F8" s="367">
        <v>20</v>
      </c>
      <c r="G8" s="369">
        <f t="shared" si="0"/>
        <v>1008</v>
      </c>
      <c r="H8" s="370"/>
      <c r="I8" s="367"/>
      <c r="J8" s="371">
        <f t="shared" si="1"/>
        <v>0</v>
      </c>
      <c r="K8" s="371">
        <f t="shared" si="2"/>
        <v>1008</v>
      </c>
    </row>
    <row r="9" spans="1:11" ht="21.75" customHeight="1" thickBot="1">
      <c r="A9" s="38"/>
      <c r="B9" s="146" t="s">
        <v>31</v>
      </c>
      <c r="C9" s="372" t="s">
        <v>255</v>
      </c>
      <c r="D9" s="373">
        <v>7</v>
      </c>
      <c r="E9" s="374">
        <v>2</v>
      </c>
      <c r="F9" s="373">
        <v>20</v>
      </c>
      <c r="G9" s="375">
        <f t="shared" si="0"/>
        <v>1008</v>
      </c>
      <c r="H9" s="376"/>
      <c r="I9" s="373"/>
      <c r="J9" s="377">
        <f t="shared" si="1"/>
        <v>0</v>
      </c>
      <c r="K9" s="377">
        <f t="shared" si="2"/>
        <v>1008</v>
      </c>
    </row>
    <row r="10" spans="1:11" ht="21.75" customHeight="1">
      <c r="A10" s="155" t="s">
        <v>32</v>
      </c>
      <c r="B10" s="378" t="s">
        <v>33</v>
      </c>
      <c r="C10" s="366" t="s">
        <v>255</v>
      </c>
      <c r="D10" s="367">
        <v>7</v>
      </c>
      <c r="E10" s="368">
        <v>2</v>
      </c>
      <c r="F10" s="367">
        <v>20</v>
      </c>
      <c r="G10" s="369">
        <f t="shared" si="0"/>
        <v>1008</v>
      </c>
      <c r="H10" s="370"/>
      <c r="I10" s="367"/>
      <c r="J10" s="371">
        <f t="shared" si="1"/>
        <v>0</v>
      </c>
      <c r="K10" s="371">
        <f t="shared" si="2"/>
        <v>1008</v>
      </c>
    </row>
    <row r="11" spans="1:11" ht="21.75" customHeight="1">
      <c r="A11" s="155"/>
      <c r="B11" s="378" t="s">
        <v>34</v>
      </c>
      <c r="C11" s="366" t="s">
        <v>255</v>
      </c>
      <c r="D11" s="367">
        <v>7</v>
      </c>
      <c r="E11" s="368">
        <v>2</v>
      </c>
      <c r="F11" s="367">
        <v>20</v>
      </c>
      <c r="G11" s="369">
        <f t="shared" si="0"/>
        <v>1008</v>
      </c>
      <c r="H11" s="370"/>
      <c r="I11" s="367"/>
      <c r="J11" s="371">
        <f t="shared" si="1"/>
        <v>0</v>
      </c>
      <c r="K11" s="371">
        <f t="shared" si="2"/>
        <v>1008</v>
      </c>
    </row>
    <row r="12" spans="1:11" ht="21.75" customHeight="1" thickBot="1">
      <c r="A12" s="38"/>
      <c r="B12" s="146" t="s">
        <v>35</v>
      </c>
      <c r="C12" s="379" t="s">
        <v>255</v>
      </c>
      <c r="D12" s="380">
        <v>7</v>
      </c>
      <c r="E12" s="381">
        <v>2</v>
      </c>
      <c r="F12" s="380">
        <v>20</v>
      </c>
      <c r="G12" s="382">
        <f t="shared" si="0"/>
        <v>1008</v>
      </c>
      <c r="H12" s="383"/>
      <c r="I12" s="380"/>
      <c r="J12" s="384">
        <f t="shared" si="1"/>
        <v>0</v>
      </c>
      <c r="K12" s="384">
        <f t="shared" si="2"/>
        <v>1008</v>
      </c>
    </row>
    <row r="13" spans="1:11" ht="21.75" customHeight="1">
      <c r="A13" s="155" t="s">
        <v>36</v>
      </c>
      <c r="B13" s="378" t="s">
        <v>37</v>
      </c>
      <c r="C13" s="366" t="s">
        <v>255</v>
      </c>
      <c r="D13" s="367">
        <v>7</v>
      </c>
      <c r="E13" s="368">
        <v>2</v>
      </c>
      <c r="F13" s="367">
        <v>20</v>
      </c>
      <c r="G13" s="369">
        <f t="shared" si="0"/>
        <v>1008</v>
      </c>
      <c r="H13" s="370"/>
      <c r="I13" s="367"/>
      <c r="J13" s="371">
        <f t="shared" si="1"/>
        <v>0</v>
      </c>
      <c r="K13" s="371">
        <f t="shared" si="2"/>
        <v>1008</v>
      </c>
    </row>
    <row r="14" spans="1:11" ht="21.75" customHeight="1" thickBot="1">
      <c r="A14" s="38"/>
      <c r="B14" s="146" t="s">
        <v>38</v>
      </c>
      <c r="C14" s="379" t="s">
        <v>255</v>
      </c>
      <c r="D14" s="380">
        <v>7</v>
      </c>
      <c r="E14" s="381">
        <v>2</v>
      </c>
      <c r="F14" s="380">
        <v>20</v>
      </c>
      <c r="G14" s="382">
        <f t="shared" si="0"/>
        <v>1008</v>
      </c>
      <c r="H14" s="383"/>
      <c r="I14" s="380"/>
      <c r="J14" s="384">
        <f t="shared" si="1"/>
        <v>0</v>
      </c>
      <c r="K14" s="384">
        <f t="shared" si="2"/>
        <v>1008</v>
      </c>
    </row>
    <row r="15" spans="1:11" ht="21.75" customHeight="1">
      <c r="A15" s="155" t="s">
        <v>39</v>
      </c>
      <c r="B15" s="378" t="s">
        <v>40</v>
      </c>
      <c r="C15" s="385" t="s">
        <v>255</v>
      </c>
      <c r="D15" s="386">
        <v>7</v>
      </c>
      <c r="E15" s="387">
        <v>2</v>
      </c>
      <c r="F15" s="386">
        <v>20</v>
      </c>
      <c r="G15" s="388">
        <f t="shared" si="0"/>
        <v>1008</v>
      </c>
      <c r="H15" s="389"/>
      <c r="I15" s="386"/>
      <c r="J15" s="390">
        <f t="shared" si="1"/>
        <v>0</v>
      </c>
      <c r="K15" s="390">
        <f t="shared" si="2"/>
        <v>1008</v>
      </c>
    </row>
    <row r="16" spans="1:11" ht="21.75" customHeight="1" thickBot="1">
      <c r="A16" s="38"/>
      <c r="B16" s="146" t="s">
        <v>41</v>
      </c>
      <c r="C16" s="379" t="s">
        <v>255</v>
      </c>
      <c r="D16" s="380">
        <v>7</v>
      </c>
      <c r="E16" s="381">
        <v>2</v>
      </c>
      <c r="F16" s="380">
        <v>20</v>
      </c>
      <c r="G16" s="382">
        <f t="shared" si="0"/>
        <v>1008</v>
      </c>
      <c r="H16" s="383"/>
      <c r="I16" s="380"/>
      <c r="J16" s="384">
        <f t="shared" si="1"/>
        <v>0</v>
      </c>
      <c r="K16" s="384">
        <f t="shared" si="2"/>
        <v>1008</v>
      </c>
    </row>
    <row r="17" spans="1:11" ht="21.75" customHeight="1">
      <c r="A17" s="155" t="s">
        <v>42</v>
      </c>
      <c r="B17" s="378" t="s">
        <v>43</v>
      </c>
      <c r="C17" s="366" t="s">
        <v>255</v>
      </c>
      <c r="D17" s="367">
        <v>7</v>
      </c>
      <c r="E17" s="368">
        <v>2</v>
      </c>
      <c r="F17" s="367">
        <v>20</v>
      </c>
      <c r="G17" s="369">
        <f t="shared" si="0"/>
        <v>1008</v>
      </c>
      <c r="H17" s="370"/>
      <c r="I17" s="367"/>
      <c r="J17" s="371">
        <f t="shared" si="1"/>
        <v>0</v>
      </c>
      <c r="K17" s="371">
        <f t="shared" si="2"/>
        <v>1008</v>
      </c>
    </row>
    <row r="18" spans="1:11" ht="21.75" customHeight="1" thickBot="1">
      <c r="A18" s="38"/>
      <c r="B18" s="146" t="s">
        <v>44</v>
      </c>
      <c r="C18" s="372" t="s">
        <v>255</v>
      </c>
      <c r="D18" s="373">
        <v>7</v>
      </c>
      <c r="E18" s="374">
        <v>2</v>
      </c>
      <c r="F18" s="373">
        <v>20</v>
      </c>
      <c r="G18" s="375">
        <f t="shared" si="0"/>
        <v>1008</v>
      </c>
      <c r="H18" s="376"/>
      <c r="I18" s="373"/>
      <c r="J18" s="377">
        <f t="shared" si="1"/>
        <v>0</v>
      </c>
      <c r="K18" s="377">
        <f t="shared" si="2"/>
        <v>1008</v>
      </c>
    </row>
    <row r="19" spans="1:11" ht="21.75" customHeight="1">
      <c r="A19" s="155" t="s">
        <v>45</v>
      </c>
      <c r="B19" s="378" t="s">
        <v>46</v>
      </c>
      <c r="C19" s="366" t="s">
        <v>255</v>
      </c>
      <c r="D19" s="367">
        <v>7</v>
      </c>
      <c r="E19" s="368">
        <v>2</v>
      </c>
      <c r="F19" s="367">
        <v>20</v>
      </c>
      <c r="G19" s="369">
        <f t="shared" si="0"/>
        <v>1008</v>
      </c>
      <c r="H19" s="370"/>
      <c r="I19" s="367"/>
      <c r="J19" s="371">
        <f t="shared" si="1"/>
        <v>0</v>
      </c>
      <c r="K19" s="371">
        <f t="shared" si="2"/>
        <v>1008</v>
      </c>
    </row>
    <row r="20" spans="1:11" ht="21.75" customHeight="1" thickBot="1">
      <c r="A20" s="38"/>
      <c r="B20" s="146" t="s">
        <v>47</v>
      </c>
      <c r="C20" s="379" t="s">
        <v>256</v>
      </c>
      <c r="D20" s="380">
        <v>7</v>
      </c>
      <c r="E20" s="381">
        <v>1</v>
      </c>
      <c r="F20" s="380">
        <v>20</v>
      </c>
      <c r="G20" s="382">
        <f t="shared" si="0"/>
        <v>504</v>
      </c>
      <c r="H20" s="383"/>
      <c r="I20" s="380"/>
      <c r="J20" s="384">
        <f t="shared" si="1"/>
        <v>0</v>
      </c>
      <c r="K20" s="384">
        <f t="shared" si="2"/>
        <v>504</v>
      </c>
    </row>
    <row r="21" spans="1:11" ht="21.75" customHeight="1">
      <c r="A21" s="155" t="s">
        <v>48</v>
      </c>
      <c r="B21" s="378" t="s">
        <v>49</v>
      </c>
      <c r="C21" s="366" t="s">
        <v>257</v>
      </c>
      <c r="D21" s="367">
        <v>7</v>
      </c>
      <c r="E21" s="368">
        <v>0</v>
      </c>
      <c r="F21" s="367">
        <v>20</v>
      </c>
      <c r="G21" s="369">
        <f t="shared" si="0"/>
        <v>0</v>
      </c>
      <c r="H21" s="370"/>
      <c r="I21" s="367"/>
      <c r="J21" s="371">
        <f t="shared" si="1"/>
        <v>0</v>
      </c>
      <c r="K21" s="371">
        <f t="shared" si="2"/>
        <v>0</v>
      </c>
    </row>
    <row r="22" spans="1:11" ht="21.75" customHeight="1">
      <c r="A22" s="155"/>
      <c r="B22" s="378" t="s">
        <v>50</v>
      </c>
      <c r="C22" s="366" t="s">
        <v>258</v>
      </c>
      <c r="D22" s="367">
        <v>7</v>
      </c>
      <c r="E22" s="368">
        <v>2</v>
      </c>
      <c r="F22" s="367">
        <v>10</v>
      </c>
      <c r="G22" s="369">
        <f t="shared" si="0"/>
        <v>504</v>
      </c>
      <c r="H22" s="370"/>
      <c r="I22" s="367"/>
      <c r="J22" s="371">
        <f t="shared" si="1"/>
        <v>0</v>
      </c>
      <c r="K22" s="371">
        <f t="shared" si="2"/>
        <v>504</v>
      </c>
    </row>
    <row r="23" spans="1:11" ht="21.75" customHeight="1" thickBot="1">
      <c r="A23" s="38"/>
      <c r="B23" s="146" t="s">
        <v>51</v>
      </c>
      <c r="C23" s="379" t="s">
        <v>259</v>
      </c>
      <c r="D23" s="380">
        <v>7</v>
      </c>
      <c r="E23" s="381">
        <v>2</v>
      </c>
      <c r="F23" s="380">
        <v>10</v>
      </c>
      <c r="G23" s="382">
        <f t="shared" si="0"/>
        <v>504</v>
      </c>
      <c r="H23" s="383"/>
      <c r="I23" s="380"/>
      <c r="J23" s="384">
        <f t="shared" si="1"/>
        <v>0</v>
      </c>
      <c r="K23" s="384">
        <f t="shared" si="2"/>
        <v>504</v>
      </c>
    </row>
    <row r="24" spans="1:11" ht="21.75" customHeight="1">
      <c r="A24" s="155" t="s">
        <v>52</v>
      </c>
      <c r="B24" s="378" t="s">
        <v>53</v>
      </c>
      <c r="C24" s="366" t="s">
        <v>255</v>
      </c>
      <c r="D24" s="367">
        <v>7</v>
      </c>
      <c r="E24" s="368">
        <v>2</v>
      </c>
      <c r="F24" s="367">
        <v>20</v>
      </c>
      <c r="G24" s="369">
        <f t="shared" si="0"/>
        <v>1008</v>
      </c>
      <c r="H24" s="370"/>
      <c r="I24" s="367"/>
      <c r="J24" s="371">
        <f t="shared" si="1"/>
        <v>0</v>
      </c>
      <c r="K24" s="371">
        <f t="shared" si="2"/>
        <v>1008</v>
      </c>
    </row>
    <row r="25" spans="1:11" ht="21.75" customHeight="1" thickBot="1">
      <c r="A25" s="38"/>
      <c r="B25" s="146" t="s">
        <v>54</v>
      </c>
      <c r="C25" s="379" t="s">
        <v>255</v>
      </c>
      <c r="D25" s="380">
        <v>7</v>
      </c>
      <c r="E25" s="381">
        <v>2</v>
      </c>
      <c r="F25" s="380">
        <v>20</v>
      </c>
      <c r="G25" s="382">
        <f t="shared" si="0"/>
        <v>1008</v>
      </c>
      <c r="H25" s="383"/>
      <c r="I25" s="380"/>
      <c r="J25" s="384">
        <f t="shared" si="1"/>
        <v>0</v>
      </c>
      <c r="K25" s="384">
        <f t="shared" si="2"/>
        <v>1008</v>
      </c>
    </row>
    <row r="26" spans="1:11" ht="21.75" customHeight="1">
      <c r="A26" s="155" t="s">
        <v>55</v>
      </c>
      <c r="B26" s="378" t="s">
        <v>56</v>
      </c>
      <c r="C26" s="366" t="s">
        <v>255</v>
      </c>
      <c r="D26" s="367">
        <v>7</v>
      </c>
      <c r="E26" s="368">
        <v>2</v>
      </c>
      <c r="F26" s="367">
        <v>20</v>
      </c>
      <c r="G26" s="369">
        <f t="shared" si="0"/>
        <v>1008</v>
      </c>
      <c r="H26" s="370"/>
      <c r="I26" s="367"/>
      <c r="J26" s="371">
        <f t="shared" si="1"/>
        <v>0</v>
      </c>
      <c r="K26" s="371">
        <f t="shared" si="2"/>
        <v>1008</v>
      </c>
    </row>
    <row r="27" spans="1:11" ht="21.75" customHeight="1" thickBot="1">
      <c r="A27" s="155"/>
      <c r="B27" s="378" t="s">
        <v>57</v>
      </c>
      <c r="C27" s="385" t="s">
        <v>255</v>
      </c>
      <c r="D27" s="386">
        <v>7</v>
      </c>
      <c r="E27" s="387">
        <v>2</v>
      </c>
      <c r="F27" s="386">
        <v>20</v>
      </c>
      <c r="G27" s="388">
        <f t="shared" si="0"/>
        <v>1008</v>
      </c>
      <c r="H27" s="389"/>
      <c r="I27" s="386"/>
      <c r="J27" s="390">
        <f t="shared" si="1"/>
        <v>0</v>
      </c>
      <c r="K27" s="390">
        <f t="shared" si="2"/>
        <v>1008</v>
      </c>
    </row>
    <row r="28" spans="1:11" ht="21.75" customHeight="1">
      <c r="A28" s="147" t="s">
        <v>58</v>
      </c>
      <c r="B28" s="391" t="s">
        <v>59</v>
      </c>
      <c r="C28" s="392" t="s">
        <v>255</v>
      </c>
      <c r="D28" s="393">
        <v>7</v>
      </c>
      <c r="E28" s="394">
        <v>2</v>
      </c>
      <c r="F28" s="393">
        <v>20</v>
      </c>
      <c r="G28" s="395">
        <f t="shared" si="0"/>
        <v>1008</v>
      </c>
      <c r="H28" s="396"/>
      <c r="I28" s="393"/>
      <c r="J28" s="397">
        <f t="shared" si="1"/>
        <v>0</v>
      </c>
      <c r="K28" s="397">
        <f t="shared" si="2"/>
        <v>1008</v>
      </c>
    </row>
    <row r="29" spans="1:11" ht="21.75" customHeight="1" thickBot="1">
      <c r="A29" s="38"/>
      <c r="B29" s="146" t="s">
        <v>60</v>
      </c>
      <c r="C29" s="372" t="s">
        <v>255</v>
      </c>
      <c r="D29" s="373">
        <v>7</v>
      </c>
      <c r="E29" s="374">
        <v>2</v>
      </c>
      <c r="F29" s="373">
        <v>20</v>
      </c>
      <c r="G29" s="375">
        <f t="shared" si="0"/>
        <v>1008</v>
      </c>
      <c r="H29" s="376"/>
      <c r="I29" s="373"/>
      <c r="J29" s="377">
        <f t="shared" si="1"/>
        <v>0</v>
      </c>
      <c r="K29" s="377">
        <f t="shared" si="2"/>
        <v>1008</v>
      </c>
    </row>
    <row r="30" spans="1:11" ht="21.75" customHeight="1">
      <c r="A30" s="155" t="s">
        <v>61</v>
      </c>
      <c r="B30" s="378" t="s">
        <v>62</v>
      </c>
      <c r="C30" s="366" t="s">
        <v>256</v>
      </c>
      <c r="D30" s="367">
        <v>7</v>
      </c>
      <c r="E30" s="368">
        <v>1</v>
      </c>
      <c r="F30" s="367">
        <v>20</v>
      </c>
      <c r="G30" s="369">
        <f t="shared" si="0"/>
        <v>504</v>
      </c>
      <c r="H30" s="370"/>
      <c r="I30" s="367"/>
      <c r="J30" s="371">
        <f t="shared" si="1"/>
        <v>0</v>
      </c>
      <c r="K30" s="371">
        <f t="shared" si="2"/>
        <v>504</v>
      </c>
    </row>
    <row r="31" spans="1:11" ht="21.75" customHeight="1" thickBot="1">
      <c r="A31" s="38"/>
      <c r="B31" s="146" t="s">
        <v>63</v>
      </c>
      <c r="C31" s="372" t="s">
        <v>255</v>
      </c>
      <c r="D31" s="373">
        <v>7</v>
      </c>
      <c r="E31" s="374">
        <v>2</v>
      </c>
      <c r="F31" s="373">
        <v>20</v>
      </c>
      <c r="G31" s="375">
        <f t="shared" si="0"/>
        <v>1008</v>
      </c>
      <c r="H31" s="376"/>
      <c r="I31" s="373"/>
      <c r="J31" s="377">
        <f t="shared" si="1"/>
        <v>0</v>
      </c>
      <c r="K31" s="377">
        <f t="shared" si="2"/>
        <v>1008</v>
      </c>
    </row>
    <row r="32" spans="1:11" ht="21.75" customHeight="1" thickBot="1">
      <c r="A32" s="38" t="s">
        <v>22</v>
      </c>
      <c r="B32" s="157"/>
      <c r="C32" s="398"/>
      <c r="D32" s="398"/>
      <c r="E32" s="399">
        <f>SUM(E6:E31)</f>
        <v>48</v>
      </c>
      <c r="F32" s="400"/>
      <c r="G32" s="375">
        <f>SUM(G6:G31)</f>
        <v>23184</v>
      </c>
      <c r="H32" s="401">
        <f>SUM(H6:H31)</f>
        <v>0</v>
      </c>
      <c r="I32" s="398"/>
      <c r="J32" s="377">
        <f>SUM(J6:J31)</f>
        <v>0</v>
      </c>
      <c r="K32" s="377">
        <f>SUM(K6:K31)</f>
        <v>23184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600" verticalDpi="600" orientation="portrait" paperSize="9" scale="7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" customHeight="1"/>
  <cols>
    <col min="1" max="1" width="10.125" style="4" customWidth="1"/>
    <col min="2" max="2" width="8.875" style="4" customWidth="1"/>
    <col min="3" max="253" width="8.25390625" style="4" customWidth="1"/>
    <col min="254" max="16384" width="10.75390625" style="4" customWidth="1"/>
  </cols>
  <sheetData>
    <row r="1" spans="1:10" ht="18.75" customHeight="1">
      <c r="A1" s="42" t="s">
        <v>9</v>
      </c>
      <c r="B1" s="5"/>
      <c r="C1" s="5"/>
      <c r="E1" s="5"/>
      <c r="F1" s="6" t="s">
        <v>260</v>
      </c>
      <c r="G1" s="5"/>
      <c r="H1" s="5"/>
      <c r="I1" s="5"/>
      <c r="J1" s="5"/>
    </row>
    <row r="2" spans="1:10" ht="12" customHeight="1">
      <c r="A2" s="42" t="s">
        <v>11</v>
      </c>
      <c r="B2" s="5"/>
      <c r="C2" s="5"/>
      <c r="E2" s="5"/>
      <c r="F2" s="132" t="s">
        <v>261</v>
      </c>
      <c r="G2" s="5"/>
      <c r="H2" s="5"/>
      <c r="I2" s="5"/>
      <c r="J2" s="5"/>
    </row>
    <row r="3" spans="1:10" ht="19.5" customHeight="1" thickBot="1">
      <c r="A3"/>
      <c r="B3" s="5"/>
      <c r="C3" s="5"/>
      <c r="E3" s="5"/>
      <c r="F3" s="5"/>
      <c r="G3" s="5"/>
      <c r="H3" s="5"/>
      <c r="I3" s="5"/>
      <c r="J3" s="5"/>
    </row>
    <row r="4" spans="1:12" ht="14.25" customHeight="1">
      <c r="A4" s="133"/>
      <c r="B4" s="134"/>
      <c r="C4" s="135"/>
      <c r="D4" s="136"/>
      <c r="E4" s="135"/>
      <c r="F4" s="135"/>
      <c r="G4" s="137" t="s">
        <v>262</v>
      </c>
      <c r="H4" s="137" t="s">
        <v>263</v>
      </c>
      <c r="I4" s="135"/>
      <c r="J4" s="134"/>
      <c r="K4" s="138" t="s">
        <v>97</v>
      </c>
      <c r="L4" s="139"/>
    </row>
    <row r="5" spans="1:12" ht="19.5" customHeight="1" thickBot="1">
      <c r="A5" s="140" t="s">
        <v>14</v>
      </c>
      <c r="B5" s="141" t="s">
        <v>15</v>
      </c>
      <c r="C5" s="142" t="s">
        <v>98</v>
      </c>
      <c r="D5" s="142" t="s">
        <v>99</v>
      </c>
      <c r="E5" s="142" t="s">
        <v>100</v>
      </c>
      <c r="F5" s="142" t="s">
        <v>102</v>
      </c>
      <c r="G5" s="142" t="s">
        <v>103</v>
      </c>
      <c r="H5" s="143" t="s">
        <v>104</v>
      </c>
      <c r="I5" s="142" t="s">
        <v>105</v>
      </c>
      <c r="J5" s="144" t="s">
        <v>22</v>
      </c>
      <c r="K5" s="145" t="s">
        <v>205</v>
      </c>
      <c r="L5" s="146" t="s">
        <v>24</v>
      </c>
    </row>
    <row r="6" spans="1:12" ht="12" customHeight="1">
      <c r="A6" s="147" t="s">
        <v>26</v>
      </c>
      <c r="B6" s="148" t="s">
        <v>27</v>
      </c>
      <c r="C6" s="104" t="s">
        <v>106</v>
      </c>
      <c r="D6" s="104"/>
      <c r="E6" s="104"/>
      <c r="F6" s="104"/>
      <c r="G6" s="104">
        <v>52.5</v>
      </c>
      <c r="H6" s="104"/>
      <c r="I6" s="104"/>
      <c r="J6" s="149">
        <f aca="true" t="shared" si="0" ref="J6:J32">SUM(C6:I6)</f>
        <v>52.5</v>
      </c>
      <c r="K6" s="60" t="s">
        <v>107</v>
      </c>
      <c r="L6" s="150">
        <v>54</v>
      </c>
    </row>
    <row r="7" spans="1:12" ht="12" customHeight="1" thickBot="1">
      <c r="A7" s="38"/>
      <c r="B7" s="151" t="s">
        <v>28</v>
      </c>
      <c r="C7" s="107" t="s">
        <v>106</v>
      </c>
      <c r="D7" s="107"/>
      <c r="E7" s="107"/>
      <c r="F7" s="107"/>
      <c r="G7" s="107">
        <v>52.5</v>
      </c>
      <c r="H7" s="107"/>
      <c r="I7" s="107"/>
      <c r="J7" s="152">
        <f t="shared" si="0"/>
        <v>52.5</v>
      </c>
      <c r="K7" s="153" t="s">
        <v>19</v>
      </c>
      <c r="L7" s="154">
        <v>14</v>
      </c>
    </row>
    <row r="8" spans="1:12" ht="12" customHeight="1">
      <c r="A8" s="155" t="s">
        <v>29</v>
      </c>
      <c r="B8" s="156" t="s">
        <v>30</v>
      </c>
      <c r="C8" s="87" t="s">
        <v>106</v>
      </c>
      <c r="D8" s="87"/>
      <c r="E8" s="87"/>
      <c r="F8" s="87"/>
      <c r="G8" s="87"/>
      <c r="H8" s="87"/>
      <c r="I8" s="87"/>
      <c r="J8" s="149">
        <f t="shared" si="0"/>
        <v>0</v>
      </c>
      <c r="K8" s="60" t="s">
        <v>19</v>
      </c>
      <c r="L8" s="150">
        <v>14</v>
      </c>
    </row>
    <row r="9" spans="1:12" ht="12" customHeight="1" thickBot="1">
      <c r="A9" s="38"/>
      <c r="B9" s="151" t="s">
        <v>31</v>
      </c>
      <c r="C9" s="107" t="s">
        <v>106</v>
      </c>
      <c r="D9" s="107"/>
      <c r="E9" s="107"/>
      <c r="F9" s="107"/>
      <c r="G9" s="107"/>
      <c r="H9" s="107"/>
      <c r="I9" s="107"/>
      <c r="J9" s="152">
        <f t="shared" si="0"/>
        <v>0</v>
      </c>
      <c r="K9" s="153" t="s">
        <v>19</v>
      </c>
      <c r="L9" s="154">
        <v>14</v>
      </c>
    </row>
    <row r="10" spans="1:12" ht="12" customHeight="1">
      <c r="A10" s="155" t="s">
        <v>32</v>
      </c>
      <c r="B10" s="156" t="s">
        <v>33</v>
      </c>
      <c r="C10" s="87" t="s">
        <v>106</v>
      </c>
      <c r="D10" s="87"/>
      <c r="E10" s="87"/>
      <c r="F10" s="87"/>
      <c r="G10" s="87">
        <v>52.5</v>
      </c>
      <c r="H10" s="87"/>
      <c r="I10" s="87"/>
      <c r="J10" s="149">
        <f t="shared" si="0"/>
        <v>52.5</v>
      </c>
      <c r="K10" s="60" t="s">
        <v>107</v>
      </c>
      <c r="L10" s="150">
        <v>70</v>
      </c>
    </row>
    <row r="11" spans="1:12" ht="12" customHeight="1">
      <c r="A11" s="155"/>
      <c r="B11" s="156" t="s">
        <v>34</v>
      </c>
      <c r="C11" s="87" t="s">
        <v>106</v>
      </c>
      <c r="D11" s="87"/>
      <c r="E11" s="87"/>
      <c r="F11" s="87"/>
      <c r="G11" s="87"/>
      <c r="H11" s="87"/>
      <c r="I11" s="87"/>
      <c r="J11" s="149">
        <f t="shared" si="0"/>
        <v>0</v>
      </c>
      <c r="K11" s="60" t="s">
        <v>19</v>
      </c>
      <c r="L11" s="150">
        <v>14</v>
      </c>
    </row>
    <row r="12" spans="1:12" ht="12" customHeight="1" thickBot="1">
      <c r="A12" s="38"/>
      <c r="B12" s="151" t="s">
        <v>35</v>
      </c>
      <c r="C12" s="107" t="s">
        <v>106</v>
      </c>
      <c r="D12" s="107"/>
      <c r="E12" s="107"/>
      <c r="F12" s="107"/>
      <c r="G12" s="107">
        <v>52.5</v>
      </c>
      <c r="H12" s="107"/>
      <c r="I12" s="107"/>
      <c r="J12" s="152">
        <f t="shared" si="0"/>
        <v>52.5</v>
      </c>
      <c r="K12" s="153" t="s">
        <v>19</v>
      </c>
      <c r="L12" s="154">
        <v>14</v>
      </c>
    </row>
    <row r="13" spans="1:12" ht="12" customHeight="1">
      <c r="A13" s="155" t="s">
        <v>36</v>
      </c>
      <c r="B13" s="156" t="s">
        <v>37</v>
      </c>
      <c r="C13" s="87" t="s">
        <v>106</v>
      </c>
      <c r="D13" s="87"/>
      <c r="E13" s="87"/>
      <c r="F13" s="87"/>
      <c r="G13" s="87"/>
      <c r="H13" s="87"/>
      <c r="I13" s="87"/>
      <c r="J13" s="149">
        <f t="shared" si="0"/>
        <v>0</v>
      </c>
      <c r="K13" s="60" t="s">
        <v>19</v>
      </c>
      <c r="L13" s="150">
        <v>14</v>
      </c>
    </row>
    <row r="14" spans="1:12" ht="12" customHeight="1" thickBot="1">
      <c r="A14" s="38"/>
      <c r="B14" s="151" t="s">
        <v>38</v>
      </c>
      <c r="C14" s="107" t="s">
        <v>106</v>
      </c>
      <c r="D14" s="107"/>
      <c r="E14" s="107"/>
      <c r="F14" s="107"/>
      <c r="G14" s="107"/>
      <c r="H14" s="107">
        <v>0</v>
      </c>
      <c r="I14" s="107"/>
      <c r="J14" s="152">
        <f t="shared" si="0"/>
        <v>0</v>
      </c>
      <c r="K14" s="153" t="s">
        <v>19</v>
      </c>
      <c r="L14" s="154">
        <v>14</v>
      </c>
    </row>
    <row r="15" spans="1:12" ht="12" customHeight="1">
      <c r="A15" s="155" t="s">
        <v>39</v>
      </c>
      <c r="B15" s="156" t="s">
        <v>40</v>
      </c>
      <c r="C15" s="87" t="s">
        <v>106</v>
      </c>
      <c r="D15" s="87"/>
      <c r="E15" s="87"/>
      <c r="F15" s="87"/>
      <c r="G15" s="87"/>
      <c r="H15" s="87"/>
      <c r="I15" s="87"/>
      <c r="J15" s="149">
        <f t="shared" si="0"/>
        <v>0</v>
      </c>
      <c r="K15" s="60" t="s">
        <v>19</v>
      </c>
      <c r="L15" s="150">
        <v>14</v>
      </c>
    </row>
    <row r="16" spans="1:12" ht="12" customHeight="1" thickBot="1">
      <c r="A16" s="38"/>
      <c r="B16" s="151" t="s">
        <v>41</v>
      </c>
      <c r="C16" s="107" t="s">
        <v>106</v>
      </c>
      <c r="D16" s="107"/>
      <c r="E16" s="107"/>
      <c r="F16" s="107"/>
      <c r="G16" s="107"/>
      <c r="H16" s="107"/>
      <c r="I16" s="107"/>
      <c r="J16" s="152">
        <f t="shared" si="0"/>
        <v>0</v>
      </c>
      <c r="K16" s="153" t="s">
        <v>19</v>
      </c>
      <c r="L16" s="154">
        <v>14</v>
      </c>
    </row>
    <row r="17" spans="1:12" ht="12" customHeight="1">
      <c r="A17" s="155" t="s">
        <v>42</v>
      </c>
      <c r="B17" s="156" t="s">
        <v>43</v>
      </c>
      <c r="C17" s="87" t="s">
        <v>106</v>
      </c>
      <c r="D17" s="87"/>
      <c r="E17" s="87"/>
      <c r="F17" s="87"/>
      <c r="G17" s="87">
        <v>52.5</v>
      </c>
      <c r="H17" s="87"/>
      <c r="I17" s="87"/>
      <c r="J17" s="149">
        <f t="shared" si="0"/>
        <v>52.5</v>
      </c>
      <c r="K17" s="60" t="s">
        <v>19</v>
      </c>
      <c r="L17" s="150">
        <v>14</v>
      </c>
    </row>
    <row r="18" spans="1:12" ht="12" customHeight="1" thickBot="1">
      <c r="A18" s="38"/>
      <c r="B18" s="151" t="s">
        <v>44</v>
      </c>
      <c r="C18" s="107" t="s">
        <v>106</v>
      </c>
      <c r="D18" s="107"/>
      <c r="E18" s="107"/>
      <c r="F18" s="107"/>
      <c r="G18" s="107"/>
      <c r="H18" s="107"/>
      <c r="I18" s="107"/>
      <c r="J18" s="152">
        <f t="shared" si="0"/>
        <v>0</v>
      </c>
      <c r="K18" s="153" t="s">
        <v>19</v>
      </c>
      <c r="L18" s="154">
        <v>14</v>
      </c>
    </row>
    <row r="19" spans="1:12" ht="12" customHeight="1">
      <c r="A19" s="155" t="s">
        <v>45</v>
      </c>
      <c r="B19" s="156" t="s">
        <v>46</v>
      </c>
      <c r="C19" s="87" t="s">
        <v>106</v>
      </c>
      <c r="D19" s="87"/>
      <c r="E19" s="87"/>
      <c r="F19" s="87"/>
      <c r="G19" s="87">
        <v>52.5</v>
      </c>
      <c r="H19" s="87"/>
      <c r="I19" s="87"/>
      <c r="J19" s="149">
        <f t="shared" si="0"/>
        <v>52.5</v>
      </c>
      <c r="K19" s="60" t="s">
        <v>19</v>
      </c>
      <c r="L19" s="150">
        <v>14</v>
      </c>
    </row>
    <row r="20" spans="1:12" ht="12" customHeight="1" thickBot="1">
      <c r="A20" s="38"/>
      <c r="B20" s="151" t="s">
        <v>47</v>
      </c>
      <c r="C20" s="107" t="s">
        <v>106</v>
      </c>
      <c r="D20" s="107"/>
      <c r="E20" s="107"/>
      <c r="F20" s="107"/>
      <c r="G20" s="107"/>
      <c r="H20" s="107"/>
      <c r="I20" s="107" t="s">
        <v>106</v>
      </c>
      <c r="J20" s="152">
        <f t="shared" si="0"/>
        <v>0</v>
      </c>
      <c r="K20" s="153" t="s">
        <v>19</v>
      </c>
      <c r="L20" s="154">
        <v>14</v>
      </c>
    </row>
    <row r="21" spans="1:12" ht="12" customHeight="1">
      <c r="A21" s="155" t="s">
        <v>48</v>
      </c>
      <c r="B21" s="156" t="s">
        <v>49</v>
      </c>
      <c r="C21" s="87" t="s">
        <v>106</v>
      </c>
      <c r="D21" s="87"/>
      <c r="E21" s="87"/>
      <c r="F21" s="87"/>
      <c r="G21" s="87">
        <v>52.5</v>
      </c>
      <c r="H21" s="87"/>
      <c r="I21" s="87" t="s">
        <v>106</v>
      </c>
      <c r="J21" s="149">
        <f t="shared" si="0"/>
        <v>52.5</v>
      </c>
      <c r="K21" s="60" t="s">
        <v>19</v>
      </c>
      <c r="L21" s="150">
        <v>14</v>
      </c>
    </row>
    <row r="22" spans="1:12" ht="12" customHeight="1">
      <c r="A22" s="155"/>
      <c r="B22" s="156" t="s">
        <v>50</v>
      </c>
      <c r="C22" s="87" t="s">
        <v>106</v>
      </c>
      <c r="D22" s="87"/>
      <c r="E22" s="87"/>
      <c r="F22" s="87"/>
      <c r="G22" s="87"/>
      <c r="H22" s="87" t="s">
        <v>106</v>
      </c>
      <c r="I22" s="87"/>
      <c r="J22" s="149">
        <f t="shared" si="0"/>
        <v>0</v>
      </c>
      <c r="K22" s="60" t="s">
        <v>19</v>
      </c>
      <c r="L22" s="150">
        <v>14</v>
      </c>
    </row>
    <row r="23" spans="1:12" ht="12" customHeight="1" thickBot="1">
      <c r="A23" s="38"/>
      <c r="B23" s="151" t="s">
        <v>51</v>
      </c>
      <c r="C23" s="107" t="s">
        <v>106</v>
      </c>
      <c r="D23" s="107"/>
      <c r="E23" s="107"/>
      <c r="F23" s="107"/>
      <c r="G23" s="107"/>
      <c r="H23" s="107" t="s">
        <v>106</v>
      </c>
      <c r="I23" s="107"/>
      <c r="J23" s="152">
        <f t="shared" si="0"/>
        <v>0</v>
      </c>
      <c r="K23" s="153" t="s">
        <v>19</v>
      </c>
      <c r="L23" s="154">
        <v>14</v>
      </c>
    </row>
    <row r="24" spans="1:12" ht="12" customHeight="1">
      <c r="A24" s="155" t="s">
        <v>52</v>
      </c>
      <c r="B24" s="156" t="s">
        <v>53</v>
      </c>
      <c r="C24" s="87" t="s">
        <v>106</v>
      </c>
      <c r="D24" s="87"/>
      <c r="E24" s="87"/>
      <c r="F24" s="87">
        <v>120</v>
      </c>
      <c r="G24" s="87"/>
      <c r="H24" s="87" t="s">
        <v>106</v>
      </c>
      <c r="I24" s="87"/>
      <c r="J24" s="149">
        <f t="shared" si="0"/>
        <v>120</v>
      </c>
      <c r="K24" s="60" t="s">
        <v>19</v>
      </c>
      <c r="L24" s="150">
        <v>14</v>
      </c>
    </row>
    <row r="25" spans="1:12" ht="12" customHeight="1" thickBot="1">
      <c r="A25" s="38"/>
      <c r="B25" s="151" t="s">
        <v>54</v>
      </c>
      <c r="C25" s="107" t="s">
        <v>106</v>
      </c>
      <c r="D25" s="107"/>
      <c r="E25" s="107"/>
      <c r="F25" s="107"/>
      <c r="G25" s="107"/>
      <c r="H25" s="107" t="s">
        <v>106</v>
      </c>
      <c r="I25" s="107"/>
      <c r="J25" s="152">
        <f t="shared" si="0"/>
        <v>0</v>
      </c>
      <c r="K25" s="153" t="s">
        <v>19</v>
      </c>
      <c r="L25" s="154">
        <v>14</v>
      </c>
    </row>
    <row r="26" spans="1:12" ht="12" customHeight="1">
      <c r="A26" s="155" t="s">
        <v>55</v>
      </c>
      <c r="B26" s="156" t="s">
        <v>56</v>
      </c>
      <c r="C26" s="87" t="s">
        <v>106</v>
      </c>
      <c r="D26" s="87"/>
      <c r="E26" s="87"/>
      <c r="F26" s="87">
        <v>125</v>
      </c>
      <c r="G26" s="87">
        <v>190</v>
      </c>
      <c r="H26" s="87" t="s">
        <v>106</v>
      </c>
      <c r="I26" s="87">
        <v>40</v>
      </c>
      <c r="J26" s="149">
        <f t="shared" si="0"/>
        <v>355</v>
      </c>
      <c r="K26" s="60" t="s">
        <v>19</v>
      </c>
      <c r="L26" s="150">
        <v>14</v>
      </c>
    </row>
    <row r="27" spans="1:12" ht="12" customHeight="1" thickBot="1">
      <c r="A27" s="38"/>
      <c r="B27" s="151" t="s">
        <v>57</v>
      </c>
      <c r="C27" s="107" t="s">
        <v>106</v>
      </c>
      <c r="D27" s="107"/>
      <c r="E27" s="107"/>
      <c r="F27" s="107"/>
      <c r="G27" s="107"/>
      <c r="H27" s="107" t="s">
        <v>106</v>
      </c>
      <c r="I27" s="107"/>
      <c r="J27" s="152">
        <f t="shared" si="0"/>
        <v>0</v>
      </c>
      <c r="K27" s="153" t="s">
        <v>19</v>
      </c>
      <c r="L27" s="154">
        <v>14</v>
      </c>
    </row>
    <row r="28" spans="1:12" ht="12" customHeight="1">
      <c r="A28" s="155" t="s">
        <v>58</v>
      </c>
      <c r="B28" s="156" t="s">
        <v>59</v>
      </c>
      <c r="C28" s="87" t="s">
        <v>106</v>
      </c>
      <c r="D28" s="87"/>
      <c r="E28" s="87"/>
      <c r="F28" s="87">
        <v>56</v>
      </c>
      <c r="G28" s="87">
        <v>106.5</v>
      </c>
      <c r="H28" s="87" t="s">
        <v>106</v>
      </c>
      <c r="I28" s="87"/>
      <c r="J28" s="149">
        <f t="shared" si="0"/>
        <v>162.5</v>
      </c>
      <c r="K28" s="60" t="s">
        <v>19</v>
      </c>
      <c r="L28" s="150">
        <v>14</v>
      </c>
    </row>
    <row r="29" spans="1:12" ht="12" customHeight="1" thickBot="1">
      <c r="A29" s="38"/>
      <c r="B29" s="151" t="s">
        <v>60</v>
      </c>
      <c r="C29" s="107" t="s">
        <v>106</v>
      </c>
      <c r="D29" s="107"/>
      <c r="E29" s="107"/>
      <c r="F29" s="107"/>
      <c r="G29" s="107"/>
      <c r="H29" s="107" t="s">
        <v>106</v>
      </c>
      <c r="I29" s="107"/>
      <c r="J29" s="152">
        <f t="shared" si="0"/>
        <v>0</v>
      </c>
      <c r="K29" s="153" t="s">
        <v>19</v>
      </c>
      <c r="L29" s="154">
        <v>14</v>
      </c>
    </row>
    <row r="30" spans="1:12" ht="12" customHeight="1">
      <c r="A30" s="155" t="s">
        <v>61</v>
      </c>
      <c r="B30" s="156" t="s">
        <v>62</v>
      </c>
      <c r="C30" s="87" t="s">
        <v>106</v>
      </c>
      <c r="D30" s="87"/>
      <c r="E30" s="87"/>
      <c r="F30" s="87"/>
      <c r="G30" s="87"/>
      <c r="H30" s="87" t="s">
        <v>106</v>
      </c>
      <c r="I30" s="87"/>
      <c r="J30" s="149">
        <f t="shared" si="0"/>
        <v>0</v>
      </c>
      <c r="K30" s="60" t="s">
        <v>19</v>
      </c>
      <c r="L30" s="150">
        <v>14</v>
      </c>
    </row>
    <row r="31" spans="1:12" ht="12" customHeight="1" thickBot="1">
      <c r="A31" s="38"/>
      <c r="B31" s="151" t="s">
        <v>63</v>
      </c>
      <c r="C31" s="107" t="s">
        <v>106</v>
      </c>
      <c r="D31" s="107"/>
      <c r="E31" s="107"/>
      <c r="F31" s="107"/>
      <c r="G31" s="107"/>
      <c r="H31" s="107" t="s">
        <v>106</v>
      </c>
      <c r="I31" s="107"/>
      <c r="J31" s="152">
        <f t="shared" si="0"/>
        <v>0</v>
      </c>
      <c r="K31" s="153" t="s">
        <v>19</v>
      </c>
      <c r="L31" s="154">
        <v>14</v>
      </c>
    </row>
    <row r="32" spans="1:12" ht="12" customHeight="1" thickBot="1">
      <c r="A32" s="38" t="s">
        <v>22</v>
      </c>
      <c r="B32" s="157"/>
      <c r="C32" s="158">
        <f aca="true" t="shared" si="1" ref="C32:I32">SUM(C6:C31)</f>
        <v>0</v>
      </c>
      <c r="D32" s="158">
        <f t="shared" si="1"/>
        <v>0</v>
      </c>
      <c r="E32" s="158">
        <f t="shared" si="1"/>
        <v>0</v>
      </c>
      <c r="F32" s="158">
        <f t="shared" si="1"/>
        <v>301</v>
      </c>
      <c r="G32" s="158">
        <f t="shared" si="1"/>
        <v>664</v>
      </c>
      <c r="H32" s="158">
        <f t="shared" si="1"/>
        <v>0</v>
      </c>
      <c r="I32" s="158">
        <f t="shared" si="1"/>
        <v>40</v>
      </c>
      <c r="J32" s="152">
        <f t="shared" si="0"/>
        <v>1005</v>
      </c>
      <c r="K32" s="157"/>
      <c r="L32" s="159">
        <f>SUM(L6:L31)</f>
        <v>460</v>
      </c>
    </row>
    <row r="33" spans="1:12" ht="22.5" customHeight="1">
      <c r="A33" s="461" t="s">
        <v>108</v>
      </c>
      <c r="B33"/>
      <c r="C33"/>
      <c r="D33" s="460"/>
      <c r="E33" s="460"/>
      <c r="F33" s="460"/>
      <c r="G33" s="460"/>
      <c r="H33" s="460"/>
      <c r="I33" s="460"/>
      <c r="J33" s="460"/>
      <c r="L33" s="459"/>
    </row>
    <row r="34" spans="1:10" ht="18" customHeight="1">
      <c r="A34" s="5"/>
      <c r="B34" s="5"/>
      <c r="C34" s="5"/>
      <c r="E34" s="5"/>
      <c r="F34" s="6" t="s">
        <v>109</v>
      </c>
      <c r="G34" s="5"/>
      <c r="H34" s="5"/>
      <c r="I34" s="5"/>
      <c r="J34" s="5"/>
    </row>
    <row r="35" spans="1:10" ht="12" customHeight="1">
      <c r="A35" s="5"/>
      <c r="B35" s="5"/>
      <c r="C35" s="5"/>
      <c r="E35" s="5"/>
      <c r="F35" s="132" t="s">
        <v>261</v>
      </c>
      <c r="G35" s="5"/>
      <c r="H35" s="5"/>
      <c r="I35" s="5"/>
      <c r="J35" s="5"/>
    </row>
    <row r="36" spans="1:10" ht="12" customHeight="1" thickBot="1">
      <c r="A36" s="5"/>
      <c r="B36" s="5"/>
      <c r="C36" s="5"/>
      <c r="E36" s="5"/>
      <c r="F36" s="6"/>
      <c r="G36" s="5"/>
      <c r="H36" s="5"/>
      <c r="I36" s="5"/>
      <c r="J36" s="5"/>
    </row>
    <row r="37" spans="1:12" ht="14.25" customHeight="1">
      <c r="A37" s="133"/>
      <c r="B37" s="134"/>
      <c r="C37" s="135"/>
      <c r="D37" s="136"/>
      <c r="E37" s="135"/>
      <c r="F37" s="135"/>
      <c r="G37" s="137" t="s">
        <v>262</v>
      </c>
      <c r="H37" s="137" t="s">
        <v>263</v>
      </c>
      <c r="I37" s="135"/>
      <c r="J37" s="134"/>
      <c r="K37" s="138" t="s">
        <v>97</v>
      </c>
      <c r="L37" s="139"/>
    </row>
    <row r="38" spans="1:12" ht="19.5" customHeight="1" thickBot="1">
      <c r="A38" s="140" t="s">
        <v>14</v>
      </c>
      <c r="B38" s="141" t="s">
        <v>15</v>
      </c>
      <c r="C38" s="142" t="s">
        <v>98</v>
      </c>
      <c r="D38" s="142" t="s">
        <v>99</v>
      </c>
      <c r="E38" s="142" t="s">
        <v>100</v>
      </c>
      <c r="F38" s="142" t="s">
        <v>102</v>
      </c>
      <c r="G38" s="160" t="s">
        <v>103</v>
      </c>
      <c r="H38" s="143" t="s">
        <v>104</v>
      </c>
      <c r="I38" s="142" t="s">
        <v>105</v>
      </c>
      <c r="J38" s="144" t="s">
        <v>22</v>
      </c>
      <c r="K38" s="145" t="s">
        <v>205</v>
      </c>
      <c r="L38" s="146" t="s">
        <v>24</v>
      </c>
    </row>
    <row r="39" spans="1:12" ht="12" customHeight="1">
      <c r="A39" s="147" t="s">
        <v>26</v>
      </c>
      <c r="B39" s="148" t="s">
        <v>27</v>
      </c>
      <c r="C39" s="104" t="s">
        <v>106</v>
      </c>
      <c r="D39" s="104"/>
      <c r="E39" s="104"/>
      <c r="F39" s="104"/>
      <c r="G39" s="104">
        <v>115</v>
      </c>
      <c r="H39" s="104"/>
      <c r="I39" s="104"/>
      <c r="J39" s="149">
        <f aca="true" t="shared" si="2" ref="J39:J65">SUM(C39:I39)</f>
        <v>115</v>
      </c>
      <c r="K39" s="60" t="s">
        <v>110</v>
      </c>
      <c r="L39" s="150">
        <v>14</v>
      </c>
    </row>
    <row r="40" spans="1:12" ht="12" customHeight="1" thickBot="1">
      <c r="A40" s="38"/>
      <c r="B40" s="151" t="s">
        <v>28</v>
      </c>
      <c r="C40" s="107" t="s">
        <v>106</v>
      </c>
      <c r="D40" s="107"/>
      <c r="E40" s="107"/>
      <c r="F40" s="107"/>
      <c r="G40" s="107">
        <v>115</v>
      </c>
      <c r="H40" s="107"/>
      <c r="I40" s="107"/>
      <c r="J40" s="152">
        <f t="shared" si="2"/>
        <v>115</v>
      </c>
      <c r="K40" s="153" t="s">
        <v>110</v>
      </c>
      <c r="L40" s="154">
        <v>14</v>
      </c>
    </row>
    <row r="41" spans="1:12" ht="12" customHeight="1">
      <c r="A41" s="155" t="s">
        <v>29</v>
      </c>
      <c r="B41" s="156" t="s">
        <v>30</v>
      </c>
      <c r="C41" s="87" t="s">
        <v>106</v>
      </c>
      <c r="D41" s="87"/>
      <c r="E41" s="87"/>
      <c r="F41" s="87"/>
      <c r="G41" s="87"/>
      <c r="H41" s="87"/>
      <c r="I41" s="87"/>
      <c r="J41" s="149">
        <f t="shared" si="2"/>
        <v>0</v>
      </c>
      <c r="K41" s="60" t="s">
        <v>110</v>
      </c>
      <c r="L41" s="150">
        <v>14</v>
      </c>
    </row>
    <row r="42" spans="1:12" ht="12" customHeight="1" thickBot="1">
      <c r="A42" s="38"/>
      <c r="B42" s="151" t="s">
        <v>31</v>
      </c>
      <c r="C42" s="107" t="s">
        <v>106</v>
      </c>
      <c r="D42" s="107"/>
      <c r="E42" s="107"/>
      <c r="F42" s="107"/>
      <c r="G42" s="107"/>
      <c r="H42" s="107"/>
      <c r="I42" s="107"/>
      <c r="J42" s="152">
        <f t="shared" si="2"/>
        <v>0</v>
      </c>
      <c r="K42" s="153" t="s">
        <v>110</v>
      </c>
      <c r="L42" s="154">
        <v>14</v>
      </c>
    </row>
    <row r="43" spans="1:12" ht="12" customHeight="1">
      <c r="A43" s="155" t="s">
        <v>32</v>
      </c>
      <c r="B43" s="156" t="s">
        <v>33</v>
      </c>
      <c r="C43" s="87" t="s">
        <v>106</v>
      </c>
      <c r="D43" s="87"/>
      <c r="E43" s="87"/>
      <c r="F43" s="87"/>
      <c r="G43" s="87">
        <v>115</v>
      </c>
      <c r="H43" s="87"/>
      <c r="I43" s="87"/>
      <c r="J43" s="149">
        <f t="shared" si="2"/>
        <v>115</v>
      </c>
      <c r="K43" s="60" t="s">
        <v>110</v>
      </c>
      <c r="L43" s="150">
        <v>14</v>
      </c>
    </row>
    <row r="44" spans="1:12" ht="12" customHeight="1">
      <c r="A44" s="155"/>
      <c r="B44" s="156" t="s">
        <v>34</v>
      </c>
      <c r="C44" s="87" t="s">
        <v>106</v>
      </c>
      <c r="D44" s="87"/>
      <c r="E44" s="87"/>
      <c r="F44" s="87"/>
      <c r="G44" s="87"/>
      <c r="H44" s="87"/>
      <c r="I44" s="87"/>
      <c r="J44" s="149">
        <f t="shared" si="2"/>
        <v>0</v>
      </c>
      <c r="K44" s="60" t="s">
        <v>110</v>
      </c>
      <c r="L44" s="150">
        <v>14</v>
      </c>
    </row>
    <row r="45" spans="1:12" ht="12" customHeight="1" thickBot="1">
      <c r="A45" s="38"/>
      <c r="B45" s="151" t="s">
        <v>35</v>
      </c>
      <c r="C45" s="107" t="s">
        <v>106</v>
      </c>
      <c r="D45" s="107"/>
      <c r="E45" s="107"/>
      <c r="F45" s="107"/>
      <c r="G45" s="107">
        <v>115</v>
      </c>
      <c r="H45" s="107"/>
      <c r="I45" s="107"/>
      <c r="J45" s="152">
        <f t="shared" si="2"/>
        <v>115</v>
      </c>
      <c r="K45" s="153" t="s">
        <v>110</v>
      </c>
      <c r="L45" s="154">
        <v>14</v>
      </c>
    </row>
    <row r="46" spans="1:12" ht="12" customHeight="1">
      <c r="A46" s="155" t="s">
        <v>36</v>
      </c>
      <c r="B46" s="156" t="s">
        <v>37</v>
      </c>
      <c r="C46" s="87" t="s">
        <v>106</v>
      </c>
      <c r="D46" s="87"/>
      <c r="E46" s="87"/>
      <c r="F46" s="87"/>
      <c r="G46" s="87"/>
      <c r="H46" s="87"/>
      <c r="I46" s="87"/>
      <c r="J46" s="149">
        <f t="shared" si="2"/>
        <v>0</v>
      </c>
      <c r="K46" s="60" t="s">
        <v>110</v>
      </c>
      <c r="L46" s="150">
        <v>14</v>
      </c>
    </row>
    <row r="47" spans="1:12" ht="12" customHeight="1" thickBot="1">
      <c r="A47" s="38"/>
      <c r="B47" s="151" t="s">
        <v>38</v>
      </c>
      <c r="C47" s="107" t="s">
        <v>106</v>
      </c>
      <c r="D47" s="107"/>
      <c r="E47" s="107"/>
      <c r="F47" s="107"/>
      <c r="G47" s="107">
        <v>115</v>
      </c>
      <c r="H47" s="107"/>
      <c r="I47" s="107"/>
      <c r="J47" s="152">
        <f t="shared" si="2"/>
        <v>115</v>
      </c>
      <c r="K47" s="153" t="s">
        <v>110</v>
      </c>
      <c r="L47" s="154">
        <v>14</v>
      </c>
    </row>
    <row r="48" spans="1:12" ht="12" customHeight="1">
      <c r="A48" s="155" t="s">
        <v>39</v>
      </c>
      <c r="B48" s="156" t="s">
        <v>40</v>
      </c>
      <c r="C48" s="87" t="s">
        <v>106</v>
      </c>
      <c r="D48" s="87"/>
      <c r="E48" s="87"/>
      <c r="F48" s="87"/>
      <c r="G48" s="87"/>
      <c r="H48" s="87"/>
      <c r="I48" s="87"/>
      <c r="J48" s="149">
        <f t="shared" si="2"/>
        <v>0</v>
      </c>
      <c r="K48" s="60" t="s">
        <v>110</v>
      </c>
      <c r="L48" s="150">
        <v>14</v>
      </c>
    </row>
    <row r="49" spans="1:12" ht="12" customHeight="1" thickBot="1">
      <c r="A49" s="38"/>
      <c r="B49" s="151" t="s">
        <v>41</v>
      </c>
      <c r="C49" s="107" t="s">
        <v>106</v>
      </c>
      <c r="D49" s="107"/>
      <c r="E49" s="107"/>
      <c r="F49" s="107"/>
      <c r="G49" s="107">
        <v>115</v>
      </c>
      <c r="H49" s="107"/>
      <c r="I49" s="107"/>
      <c r="J49" s="152">
        <f t="shared" si="2"/>
        <v>115</v>
      </c>
      <c r="K49" s="153" t="s">
        <v>110</v>
      </c>
      <c r="L49" s="154">
        <v>14</v>
      </c>
    </row>
    <row r="50" spans="1:12" ht="12" customHeight="1">
      <c r="A50" s="155" t="s">
        <v>42</v>
      </c>
      <c r="B50" s="156" t="s">
        <v>43</v>
      </c>
      <c r="C50" s="87" t="s">
        <v>106</v>
      </c>
      <c r="D50" s="87"/>
      <c r="E50" s="87"/>
      <c r="F50" s="87"/>
      <c r="G50" s="87"/>
      <c r="H50" s="87"/>
      <c r="I50" s="87"/>
      <c r="J50" s="149">
        <f t="shared" si="2"/>
        <v>0</v>
      </c>
      <c r="K50" s="60" t="s">
        <v>110</v>
      </c>
      <c r="L50" s="150">
        <v>14</v>
      </c>
    </row>
    <row r="51" spans="1:12" ht="12" customHeight="1" thickBot="1">
      <c r="A51" s="38"/>
      <c r="B51" s="151" t="s">
        <v>44</v>
      </c>
      <c r="C51" s="107" t="s">
        <v>106</v>
      </c>
      <c r="D51" s="107"/>
      <c r="E51" s="107"/>
      <c r="F51" s="107"/>
      <c r="G51" s="107">
        <v>115</v>
      </c>
      <c r="H51" s="107"/>
      <c r="I51" s="107"/>
      <c r="J51" s="152">
        <f t="shared" si="2"/>
        <v>115</v>
      </c>
      <c r="K51" s="153" t="s">
        <v>110</v>
      </c>
      <c r="L51" s="154">
        <v>14</v>
      </c>
    </row>
    <row r="52" spans="1:12" ht="12" customHeight="1">
      <c r="A52" s="155" t="s">
        <v>45</v>
      </c>
      <c r="B52" s="156" t="s">
        <v>46</v>
      </c>
      <c r="C52" s="87" t="s">
        <v>106</v>
      </c>
      <c r="D52" s="87"/>
      <c r="E52" s="87"/>
      <c r="F52" s="87"/>
      <c r="G52" s="87"/>
      <c r="H52" s="87"/>
      <c r="I52" s="87"/>
      <c r="J52" s="149">
        <f t="shared" si="2"/>
        <v>0</v>
      </c>
      <c r="K52" s="60" t="s">
        <v>110</v>
      </c>
      <c r="L52" s="150">
        <v>14</v>
      </c>
    </row>
    <row r="53" spans="1:12" ht="12" customHeight="1" thickBot="1">
      <c r="A53" s="38"/>
      <c r="B53" s="151" t="s">
        <v>47</v>
      </c>
      <c r="C53" s="107" t="s">
        <v>106</v>
      </c>
      <c r="D53" s="107"/>
      <c r="E53" s="107"/>
      <c r="F53" s="107"/>
      <c r="G53" s="107">
        <v>115</v>
      </c>
      <c r="H53" s="107"/>
      <c r="I53" s="107"/>
      <c r="J53" s="152">
        <f t="shared" si="2"/>
        <v>115</v>
      </c>
      <c r="K53" s="153" t="s">
        <v>110</v>
      </c>
      <c r="L53" s="154">
        <v>14</v>
      </c>
    </row>
    <row r="54" spans="1:12" ht="12" customHeight="1">
      <c r="A54" s="155" t="s">
        <v>48</v>
      </c>
      <c r="B54" s="156" t="s">
        <v>49</v>
      </c>
      <c r="C54" s="87" t="s">
        <v>106</v>
      </c>
      <c r="D54" s="87"/>
      <c r="E54" s="87"/>
      <c r="F54" s="87"/>
      <c r="G54" s="87"/>
      <c r="H54" s="87"/>
      <c r="I54" s="87"/>
      <c r="J54" s="149">
        <f t="shared" si="2"/>
        <v>0</v>
      </c>
      <c r="K54" s="60" t="s">
        <v>110</v>
      </c>
      <c r="L54" s="150">
        <v>14</v>
      </c>
    </row>
    <row r="55" spans="1:12" ht="12" customHeight="1">
      <c r="A55" s="155"/>
      <c r="B55" s="156" t="s">
        <v>50</v>
      </c>
      <c r="C55" s="87" t="s">
        <v>106</v>
      </c>
      <c r="D55" s="87"/>
      <c r="E55" s="87"/>
      <c r="F55" s="87"/>
      <c r="G55" s="87"/>
      <c r="H55" s="87"/>
      <c r="I55" s="87"/>
      <c r="J55" s="149">
        <f t="shared" si="2"/>
        <v>0</v>
      </c>
      <c r="K55" s="60" t="s">
        <v>110</v>
      </c>
      <c r="L55" s="150">
        <v>14</v>
      </c>
    </row>
    <row r="56" spans="1:12" ht="12" customHeight="1" thickBot="1">
      <c r="A56" s="38"/>
      <c r="B56" s="151" t="s">
        <v>51</v>
      </c>
      <c r="C56" s="107" t="s">
        <v>106</v>
      </c>
      <c r="D56" s="107"/>
      <c r="E56" s="107"/>
      <c r="F56" s="107"/>
      <c r="G56" s="107">
        <v>89</v>
      </c>
      <c r="H56" s="107"/>
      <c r="I56" s="107"/>
      <c r="J56" s="152">
        <f t="shared" si="2"/>
        <v>89</v>
      </c>
      <c r="K56" s="153" t="s">
        <v>110</v>
      </c>
      <c r="L56" s="154">
        <v>14</v>
      </c>
    </row>
    <row r="57" spans="1:12" ht="12" customHeight="1">
      <c r="A57" s="155" t="s">
        <v>52</v>
      </c>
      <c r="B57" s="156" t="s">
        <v>53</v>
      </c>
      <c r="C57" s="87" t="s">
        <v>106</v>
      </c>
      <c r="D57" s="87"/>
      <c r="E57" s="87"/>
      <c r="F57" s="87"/>
      <c r="G57" s="87"/>
      <c r="H57" s="87" t="s">
        <v>106</v>
      </c>
      <c r="I57" s="87"/>
      <c r="J57" s="149">
        <f t="shared" si="2"/>
        <v>0</v>
      </c>
      <c r="K57" s="60" t="s">
        <v>110</v>
      </c>
      <c r="L57" s="150">
        <v>14</v>
      </c>
    </row>
    <row r="58" spans="1:12" ht="12" customHeight="1" thickBot="1">
      <c r="A58" s="38"/>
      <c r="B58" s="151" t="s">
        <v>54</v>
      </c>
      <c r="C58" s="107" t="s">
        <v>106</v>
      </c>
      <c r="D58" s="107"/>
      <c r="E58" s="107"/>
      <c r="F58" s="107"/>
      <c r="G58" s="107"/>
      <c r="H58" s="107" t="s">
        <v>106</v>
      </c>
      <c r="I58" s="107"/>
      <c r="J58" s="152">
        <f t="shared" si="2"/>
        <v>0</v>
      </c>
      <c r="K58" s="153" t="s">
        <v>110</v>
      </c>
      <c r="L58" s="154">
        <v>14</v>
      </c>
    </row>
    <row r="59" spans="1:12" ht="12" customHeight="1">
      <c r="A59" s="155" t="s">
        <v>55</v>
      </c>
      <c r="B59" s="156" t="s">
        <v>56</v>
      </c>
      <c r="C59" s="87" t="s">
        <v>106</v>
      </c>
      <c r="D59" s="87"/>
      <c r="E59" s="87"/>
      <c r="F59" s="87"/>
      <c r="G59" s="87">
        <v>55</v>
      </c>
      <c r="H59" s="87" t="s">
        <v>106</v>
      </c>
      <c r="I59" s="87">
        <v>40</v>
      </c>
      <c r="J59" s="149">
        <f t="shared" si="2"/>
        <v>95</v>
      </c>
      <c r="K59" s="60" t="s">
        <v>110</v>
      </c>
      <c r="L59" s="150">
        <v>14</v>
      </c>
    </row>
    <row r="60" spans="1:12" ht="12" customHeight="1" thickBot="1">
      <c r="A60" s="38"/>
      <c r="B60" s="151" t="s">
        <v>57</v>
      </c>
      <c r="C60" s="107" t="s">
        <v>106</v>
      </c>
      <c r="D60" s="107"/>
      <c r="E60" s="107"/>
      <c r="F60" s="107"/>
      <c r="G60" s="107"/>
      <c r="H60" s="107" t="s">
        <v>106</v>
      </c>
      <c r="I60" s="107"/>
      <c r="J60" s="152">
        <f t="shared" si="2"/>
        <v>0</v>
      </c>
      <c r="K60" s="153" t="s">
        <v>110</v>
      </c>
      <c r="L60" s="154">
        <v>14</v>
      </c>
    </row>
    <row r="61" spans="1:12" ht="12" customHeight="1">
      <c r="A61" s="155" t="s">
        <v>58</v>
      </c>
      <c r="B61" s="156" t="s">
        <v>59</v>
      </c>
      <c r="C61" s="87" t="s">
        <v>106</v>
      </c>
      <c r="D61" s="87"/>
      <c r="E61" s="87"/>
      <c r="F61" s="87"/>
      <c r="G61" s="87">
        <v>106.5</v>
      </c>
      <c r="H61" s="87" t="s">
        <v>106</v>
      </c>
      <c r="I61" s="87"/>
      <c r="J61" s="149">
        <f t="shared" si="2"/>
        <v>106.5</v>
      </c>
      <c r="K61" s="60" t="s">
        <v>110</v>
      </c>
      <c r="L61" s="150">
        <v>14</v>
      </c>
    </row>
    <row r="62" spans="1:12" ht="12" customHeight="1" thickBot="1">
      <c r="A62" s="38"/>
      <c r="B62" s="151" t="s">
        <v>60</v>
      </c>
      <c r="C62" s="107" t="s">
        <v>106</v>
      </c>
      <c r="D62" s="107"/>
      <c r="E62" s="107"/>
      <c r="F62" s="107"/>
      <c r="G62" s="107"/>
      <c r="H62" s="107" t="s">
        <v>106</v>
      </c>
      <c r="I62" s="107"/>
      <c r="J62" s="152">
        <f t="shared" si="2"/>
        <v>0</v>
      </c>
      <c r="K62" s="153" t="s">
        <v>110</v>
      </c>
      <c r="L62" s="154">
        <v>14</v>
      </c>
    </row>
    <row r="63" spans="1:12" ht="12" customHeight="1">
      <c r="A63" s="155" t="s">
        <v>61</v>
      </c>
      <c r="B63" s="156" t="s">
        <v>62</v>
      </c>
      <c r="C63" s="87" t="s">
        <v>106</v>
      </c>
      <c r="D63" s="87"/>
      <c r="E63" s="87"/>
      <c r="F63" s="87"/>
      <c r="G63" s="87"/>
      <c r="H63" s="87" t="s">
        <v>106</v>
      </c>
      <c r="I63" s="87"/>
      <c r="J63" s="149">
        <f t="shared" si="2"/>
        <v>0</v>
      </c>
      <c r="K63" s="60" t="s">
        <v>110</v>
      </c>
      <c r="L63" s="150">
        <v>14</v>
      </c>
    </row>
    <row r="64" spans="1:12" ht="12" customHeight="1" thickBot="1">
      <c r="A64" s="38"/>
      <c r="B64" s="151" t="s">
        <v>63</v>
      </c>
      <c r="C64" s="107" t="s">
        <v>106</v>
      </c>
      <c r="D64" s="107"/>
      <c r="E64" s="107"/>
      <c r="F64" s="107"/>
      <c r="G64" s="107">
        <v>245</v>
      </c>
      <c r="H64" s="107" t="s">
        <v>106</v>
      </c>
      <c r="I64" s="107"/>
      <c r="J64" s="152">
        <f t="shared" si="2"/>
        <v>245</v>
      </c>
      <c r="K64" s="153" t="s">
        <v>110</v>
      </c>
      <c r="L64" s="154">
        <v>14</v>
      </c>
    </row>
    <row r="65" spans="1:12" ht="12" customHeight="1" thickBot="1">
      <c r="A65" s="38" t="s">
        <v>22</v>
      </c>
      <c r="B65" s="157"/>
      <c r="C65" s="158">
        <f aca="true" t="shared" si="3" ref="C65:I65">SUM(C39:C64)</f>
        <v>0</v>
      </c>
      <c r="D65" s="158">
        <f t="shared" si="3"/>
        <v>0</v>
      </c>
      <c r="E65" s="158">
        <f t="shared" si="3"/>
        <v>0</v>
      </c>
      <c r="F65" s="158">
        <f t="shared" si="3"/>
        <v>0</v>
      </c>
      <c r="G65" s="158">
        <f t="shared" si="3"/>
        <v>1415.5</v>
      </c>
      <c r="H65" s="158">
        <f t="shared" si="3"/>
        <v>0</v>
      </c>
      <c r="I65" s="158">
        <f t="shared" si="3"/>
        <v>40</v>
      </c>
      <c r="J65" s="152">
        <f t="shared" si="2"/>
        <v>1455.5</v>
      </c>
      <c r="K65" s="157"/>
      <c r="L65" s="159">
        <f>SUM(L39:L64)</f>
        <v>364</v>
      </c>
    </row>
    <row r="66" spans="1:11" ht="12" customHeight="1">
      <c r="A66" s="5"/>
      <c r="B66" s="5"/>
      <c r="C66" s="5"/>
      <c r="E66" s="5"/>
      <c r="F66" s="5"/>
      <c r="G66" s="5"/>
      <c r="H66" s="5"/>
      <c r="I66" s="5"/>
      <c r="J66" s="4" t="s">
        <v>111</v>
      </c>
      <c r="K66"/>
    </row>
    <row r="67" ht="12" customHeight="1">
      <c r="K67"/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>Vincent Battesti</Manager>
  <Company>Cirad Montpellier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Références technico-économiques 1995-1996</dc:title>
  <dc:subject>Développement de l'agriculture d'oasis du Jérid</dc:subject>
  <dc:creator>Vincent Battesti</dc:creator>
  <cp:keywords>oasis palmeraie tunisie Jérid</cp:keywords>
  <dc:description>Recherche pour le développement de l'agriculture d'oasis: INRAT / CRPh-GRIDAO / CIRAD-SAR</dc:description>
  <cp:lastModifiedBy>Vincent Battesti</cp:lastModifiedBy>
  <cp:category/>
  <cp:version/>
  <cp:contentType/>
  <cp:contentStatus/>
</cp:coreProperties>
</file>