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0" yWindow="65516" windowWidth="15720" windowHeight="13800" tabRatio="884" activeTab="0"/>
  </bookViews>
  <sheets>
    <sheet name="Temps de travaux des cultures" sheetId="1" r:id="rId1"/>
    <sheet name="Fiche de suivi des récoltes" sheetId="2" r:id="rId2"/>
    <sheet name="Récapitulatif des récoltes" sheetId="3" r:id="rId3"/>
    <sheet name="Coût global en intrants" sheetId="4" r:id="rId4"/>
    <sheet name="Coûts de production pas culture" sheetId="5" r:id="rId5"/>
    <sheet name="Coûts de production en eau" sheetId="6" r:id="rId6"/>
    <sheet name="Volume d'eau d'irrigation" sheetId="7" r:id="rId7"/>
    <sheet name="Alimentation élevages et Temps" sheetId="8" r:id="rId8"/>
    <sheet name="Mouvements des troupeaux" sheetId="9" r:id="rId9"/>
    <sheet name="Production du lait" sheetId="10" r:id="rId10"/>
    <sheet name="Dépenses en élevage" sheetId="11" r:id="rId11"/>
    <sheet name="Temps de travaux généraux" sheetId="12" r:id="rId12"/>
    <sheet name="Récapitulatif des temps globaux" sheetId="13" r:id="rId13"/>
    <sheet name="Récapitulatif coût prod. agric." sheetId="14" r:id="rId14"/>
    <sheet name="Récapitulatif des recettes" sheetId="15" r:id="rId15"/>
  </sheets>
  <definedNames>
    <definedName name="qtité_vendue">'Fiche de suivi des récoltes'!$F$5:$F$41</definedName>
    <definedName name="quantité_auto_cons.">'Fiche de suivi des récoltes'!$E$5:$E$41</definedName>
    <definedName name="quantité_khames">'Fiche de suivi des récoltes'!$I$5:$I$41</definedName>
    <definedName name="quantité_récoltée">'Fiche de suivi des récoltes'!$D$5:$D$41</definedName>
    <definedName name="récolte">'Fiche de suivi des récoltes'!$A$5:$A$41</definedName>
    <definedName name="semaines">'Fiche de suivi des récoltes'!$B$5:$B$41</definedName>
    <definedName name="valeur_de_la_production">'Fiche de suivi des récoltes'!$H$5:$H$41</definedName>
    <definedName name="valeur_khames">'Fiche de suivi des récoltes'!$J$5:$J$41</definedName>
    <definedName name="valeur_vente">'Fiche de suivi des récoltes'!$G$5:$G$41</definedName>
    <definedName name="_xlnm.Print_Area" localSheetId="2">'Récapitulatif des récoltes'!$1:$49</definedName>
    <definedName name="_xlnm.Print_Area" localSheetId="0">'Temps de travaux des cultures'!$132:$193</definedName>
  </definedNames>
  <calcPr fullCalcOnLoad="1"/>
</workbook>
</file>

<file path=xl/sharedStrings.xml><?xml version="1.0" encoding="utf-8"?>
<sst xmlns="http://schemas.openxmlformats.org/spreadsheetml/2006/main" count="2125" uniqueCount="286">
  <si>
    <t>mort</t>
  </si>
  <si>
    <t>pastèque</t>
  </si>
  <si>
    <t>luzerne</t>
  </si>
  <si>
    <t>fève</t>
  </si>
  <si>
    <t>oignon</t>
  </si>
  <si>
    <t>tomate</t>
  </si>
  <si>
    <t>sorgho</t>
  </si>
  <si>
    <t>blette</t>
  </si>
  <si>
    <t>navet blanc</t>
  </si>
  <si>
    <t>orge en vert</t>
  </si>
  <si>
    <t>fenugrec</t>
  </si>
  <si>
    <t>olivier</t>
  </si>
  <si>
    <t>grenadier</t>
  </si>
  <si>
    <t>maïs</t>
  </si>
  <si>
    <t xml:space="preserve"> </t>
  </si>
  <si>
    <t>FICHE DE SUIVI DES RECOLTES</t>
  </si>
  <si>
    <t>culture</t>
  </si>
  <si>
    <t>unité utilisée</t>
  </si>
  <si>
    <t>quantité</t>
  </si>
  <si>
    <t>vente</t>
  </si>
  <si>
    <t>valeur de</t>
  </si>
  <si>
    <t>part du khames</t>
  </si>
  <si>
    <t>(au sing.)</t>
  </si>
  <si>
    <t>récoltée</t>
  </si>
  <si>
    <t>auto-cons.</t>
  </si>
  <si>
    <t>qtité vendue</t>
  </si>
  <si>
    <t>valeur vente</t>
  </si>
  <si>
    <t>la production</t>
  </si>
  <si>
    <t>kg</t>
  </si>
  <si>
    <t>datte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</si>
  <si>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</si>
  <si>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</si>
  <si>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</si>
  <si>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</si>
  <si>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</si>
  <si>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surface emblavée</t>
  </si>
  <si>
    <t>rendement</t>
  </si>
  <si>
    <t>valeur production</t>
  </si>
  <si>
    <t>totale</t>
  </si>
  <si>
    <t>part khames</t>
  </si>
  <si>
    <t>effective</t>
  </si>
  <si>
    <t>Culture</t>
  </si>
  <si>
    <t>unité</t>
  </si>
  <si>
    <t>(are)</t>
  </si>
  <si>
    <t>(unité / are)</t>
  </si>
  <si>
    <t>totale (DT)</t>
  </si>
  <si>
    <t>DT par are</t>
  </si>
  <si>
    <t>avoine</t>
  </si>
  <si>
    <t>fève (95)</t>
  </si>
  <si>
    <t>pas encore</t>
  </si>
  <si>
    <t>Arbre</t>
  </si>
  <si>
    <t>Pieds</t>
  </si>
  <si>
    <t>fruitier</t>
  </si>
  <si>
    <t>productifs</t>
  </si>
  <si>
    <t>(unité / pied)</t>
  </si>
  <si>
    <t>valeur achat</t>
  </si>
  <si>
    <t>valeur naissance</t>
  </si>
  <si>
    <t>valeur
mort</t>
  </si>
  <si>
    <t>solde</t>
  </si>
  <si>
    <t>brebis</t>
  </si>
  <si>
    <t>viennent du troupeau</t>
  </si>
  <si>
    <t>chèvres</t>
  </si>
  <si>
    <t>paternel (sahara)</t>
  </si>
  <si>
    <t>béliers</t>
  </si>
  <si>
    <t>chèvre</t>
  </si>
  <si>
    <t>veaux</t>
  </si>
  <si>
    <t>chevreau</t>
  </si>
  <si>
    <t>brebis+ agneau</t>
  </si>
  <si>
    <t>chevreaux (3M + 1F)</t>
  </si>
  <si>
    <t>chevreaux (1M + 1F)</t>
  </si>
  <si>
    <t>veau</t>
  </si>
  <si>
    <t>chèvre malti</t>
  </si>
  <si>
    <t>PRODUCTION DU LAIT</t>
  </si>
  <si>
    <t>part pour khames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</si>
  <si>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</si>
  <si>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</si>
  <si>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</si>
  <si>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</si>
  <si>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</si>
  <si>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</si>
  <si>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</si>
  <si>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t>DEPENSES EN ELEVAGE OVIN CAPRIN</t>
  </si>
  <si>
    <t>Soins vétérinaires</t>
  </si>
  <si>
    <t>alimentation</t>
  </si>
  <si>
    <t>type de soin</t>
  </si>
  <si>
    <t>coûts</t>
  </si>
  <si>
    <t>achetée coût</t>
  </si>
  <si>
    <t>DEPENSES EN ELEVAGE BOVIN</t>
  </si>
  <si>
    <t>digestion</t>
  </si>
  <si>
    <t>"vitamines"</t>
  </si>
  <si>
    <t>vers &amp; kyste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</si>
  <si>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</si>
  <si>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</si>
  <si>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</si>
  <si>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</si>
  <si>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</si>
  <si>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</si>
  <si>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swagi en</t>
  </si>
  <si>
    <t>à  la tâche</t>
  </si>
  <si>
    <t>ciment</t>
  </si>
  <si>
    <t>3h en entraide (amis)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</si>
  <si>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</si>
  <si>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</si>
  <si>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</si>
  <si>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</si>
  <si>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</si>
  <si>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</si>
  <si>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</si>
  <si>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 xml:space="preserve">RECAPITULATIF DES COÛTS DE PRODUCTION </t>
  </si>
  <si>
    <t>AGRICOLE ET DEPENSES</t>
  </si>
  <si>
    <t>coût total</t>
  </si>
  <si>
    <t>valeur totale</t>
  </si>
  <si>
    <t>dépenses
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</si>
  <si>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</si>
  <si>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</si>
  <si>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</si>
  <si>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</si>
  <si>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</si>
  <si>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</si>
  <si>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</si>
  <si>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</si>
  <si>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</si>
  <si>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</si>
  <si>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</si>
  <si>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</si>
  <si>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</si>
  <si>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</si>
  <si>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DGHOUMES</t>
  </si>
  <si>
    <t>TEMPS DE TRAVAUX DES CULTURES</t>
  </si>
  <si>
    <t>HAFSA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</si>
  <si>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</si>
  <si>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</si>
  <si>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</si>
  <si>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</si>
  <si>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</si>
  <si>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</si>
  <si>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</si>
  <si>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</si>
  <si>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</si>
  <si>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</si>
  <si>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</si>
  <si>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</si>
  <si>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</si>
  <si>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</si>
  <si>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</si>
  <si>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11+12</t>
  </si>
  <si>
    <t>13+14</t>
  </si>
  <si>
    <t>avril</t>
  </si>
  <si>
    <t>15+16</t>
  </si>
  <si>
    <t>17+18</t>
  </si>
  <si>
    <t>mai</t>
  </si>
  <si>
    <t>19+20</t>
  </si>
  <si>
    <t>21+22</t>
  </si>
  <si>
    <t>juin</t>
  </si>
  <si>
    <t>23+24</t>
  </si>
  <si>
    <t>25+26</t>
  </si>
  <si>
    <t>juillet</t>
  </si>
  <si>
    <t>27+28</t>
  </si>
  <si>
    <t>29+30</t>
  </si>
  <si>
    <t>août</t>
  </si>
  <si>
    <t>31+32</t>
  </si>
  <si>
    <t>33+34</t>
  </si>
  <si>
    <t>35+36</t>
  </si>
  <si>
    <t>septembre</t>
  </si>
  <si>
    <t>37+38</t>
  </si>
  <si>
    <t>39+40</t>
  </si>
  <si>
    <t>octobre</t>
  </si>
  <si>
    <t>41+42</t>
  </si>
  <si>
    <t>43+44</t>
  </si>
  <si>
    <t>novembre</t>
  </si>
  <si>
    <t>45+46</t>
  </si>
  <si>
    <t>47+48</t>
  </si>
  <si>
    <t>décembre</t>
  </si>
  <si>
    <t>49+50</t>
  </si>
  <si>
    <t>51+52</t>
  </si>
  <si>
    <t>janvier</t>
  </si>
  <si>
    <t>01+02</t>
  </si>
  <si>
    <t>03+04</t>
  </si>
  <si>
    <t>05+06</t>
  </si>
  <si>
    <t>février</t>
  </si>
  <si>
    <t>07+08</t>
  </si>
  <si>
    <t>09+10</t>
  </si>
  <si>
    <t>melon</t>
  </si>
  <si>
    <t>DT par pied</t>
  </si>
  <si>
    <t>abricotier</t>
  </si>
  <si>
    <t>inconnu</t>
  </si>
  <si>
    <t>TOUTES CULTURES</t>
  </si>
  <si>
    <t>Valeur totale production :</t>
  </si>
  <si>
    <t>Superficie totale de l'exploitation (ha) :</t>
  </si>
  <si>
    <t>Rendement de l'exploitation en valeur totale  production (DT / ha) :</t>
  </si>
  <si>
    <t>COÛTS GLOBAL EN INTRANTS</t>
  </si>
  <si>
    <t>PAR SEMAINES</t>
  </si>
  <si>
    <t>semai-</t>
  </si>
  <si>
    <t>semences - plants</t>
  </si>
  <si>
    <t>fumier</t>
  </si>
  <si>
    <t>engrais</t>
  </si>
  <si>
    <t>produits phytosanitaires</t>
  </si>
  <si>
    <t>nes</t>
  </si>
  <si>
    <t>type</t>
  </si>
  <si>
    <t>50 g pastèque + 50 g melon</t>
  </si>
  <si>
    <t>50 kg</t>
  </si>
  <si>
    <t>75 kg</t>
  </si>
  <si>
    <t>0,250 kg de sorgho</t>
  </si>
  <si>
    <t>amonitrate</t>
  </si>
  <si>
    <t>10 kg</t>
  </si>
  <si>
    <t>2kg de sorgho</t>
  </si>
  <si>
    <t>25 kg</t>
  </si>
  <si>
    <t>phosphate</t>
  </si>
  <si>
    <t>100 kg</t>
  </si>
  <si>
    <t>fourmicide</t>
  </si>
  <si>
    <t>spray</t>
  </si>
  <si>
    <t>Zolone</t>
  </si>
  <si>
    <t>1 bouteille</t>
  </si>
  <si>
    <t>Téléstar</t>
  </si>
  <si>
    <t>400g blette autoproduite + 400g d'orge + navet blanc</t>
  </si>
  <si>
    <t>autop. + voyage tracteur</t>
  </si>
  <si>
    <t>du Sahara (3 voyages)</t>
  </si>
  <si>
    <t>4 kg luzerne + 1kg fenugrec</t>
  </si>
  <si>
    <t>1300 kg</t>
  </si>
  <si>
    <t>2 kg orge</t>
  </si>
  <si>
    <t>18 plants autoproduits d'oliviers</t>
  </si>
  <si>
    <t>amonitre</t>
  </si>
  <si>
    <t>autop. 2 tracteurs</t>
  </si>
  <si>
    <t>autop. 1 tracteur</t>
  </si>
  <si>
    <t>1 rejet Ftimi autoproduit</t>
  </si>
  <si>
    <t>240 kg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</si>
  <si>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</si>
  <si>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</si>
  <si>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</si>
  <si>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</si>
  <si>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</si>
  <si>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</si>
  <si>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1 kg semences</t>
  </si>
  <si>
    <t>4 kg semences</t>
  </si>
  <si>
    <t>semences</t>
  </si>
  <si>
    <t>sogho</t>
  </si>
  <si>
    <t>2,25  kg de graines</t>
  </si>
  <si>
    <t>insecticides</t>
  </si>
  <si>
    <t>COÛTS DE PRODUCTION EN EAU</t>
  </si>
  <si>
    <t>puits</t>
  </si>
  <si>
    <t>redevance</t>
  </si>
  <si>
    <t>carburant</t>
  </si>
  <si>
    <t>huile</t>
  </si>
  <si>
    <t>pieces et divers</t>
  </si>
  <si>
    <t>de l'eau</t>
  </si>
  <si>
    <t>quantité (l)</t>
  </si>
  <si>
    <t>désignation</t>
  </si>
  <si>
    <t>VOLUME D'EAU D'IRRIGATION</t>
  </si>
  <si>
    <t>Fréquence théorique du tour d'eau :</t>
  </si>
  <si>
    <t>7 jours</t>
  </si>
  <si>
    <t>SUR LA PARCELLE</t>
  </si>
  <si>
    <t>Débit théorique du tour d'eau (l/s) :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</si>
  <si>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</si>
  <si>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</si>
  <si>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</si>
  <si>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</si>
  <si>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</si>
  <si>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</si>
  <si>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</si>
  <si>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</si>
  <si>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/</t>
  </si>
  <si>
    <t>panne</t>
  </si>
  <si>
    <t>retards</t>
  </si>
  <si>
    <t>arrêt pluie</t>
  </si>
  <si>
    <t>coupures</t>
  </si>
  <si>
    <t>travaux</t>
  </si>
  <si>
    <t>ALIMENTATION CAPRINS OVINS</t>
  </si>
  <si>
    <t>puits privé</t>
  </si>
  <si>
    <t>ET TEMPS DE TRAVAUX</t>
  </si>
  <si>
    <t>con-</t>
  </si>
  <si>
    <t>déchets</t>
  </si>
  <si>
    <t>temps de travail</t>
  </si>
  <si>
    <t>herbe</t>
  </si>
  <si>
    <t>orge</t>
  </si>
  <si>
    <t>son</t>
  </si>
  <si>
    <t>centré</t>
  </si>
  <si>
    <t>de dattes</t>
  </si>
  <si>
    <t>autres</t>
  </si>
  <si>
    <t>à volonté</t>
  </si>
  <si>
    <t>ALIMENTATION BOVINS</t>
  </si>
  <si>
    <t>MOUVEMENTS DES TROUPEAUX</t>
  </si>
  <si>
    <t>transactions animaux</t>
  </si>
  <si>
    <t>Naissances et morts</t>
  </si>
  <si>
    <t>animaux auto-consommés</t>
  </si>
  <si>
    <t>valeur de production</t>
  </si>
  <si>
    <t>catégorie et nombre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</si>
</sst>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#,##0;\-#,##0"/>
    <numFmt numFmtId="187" formatCode="#,##0;[Red]\-#,##0"/>
    <numFmt numFmtId="188" formatCode="#,##0.00;\-#,##0.00"/>
    <numFmt numFmtId="189" formatCode="#,##0.00;[Red]\-#,##0.0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sz val="10"/>
      <color indexed="10"/>
      <name val="Times New Roman"/>
      <family val="0"/>
    </font>
    <font>
      <sz val="10"/>
      <name val="MS Sans Serif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500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3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6" xfId="0" applyNumberFormat="1" applyFont="1" applyBorder="1" applyAlignment="1" applyProtection="1">
      <alignment/>
      <protection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 applyProtection="1">
      <alignment horizontal="center" vertical="center"/>
      <protection/>
    </xf>
    <xf numFmtId="180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1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0" fontId="4" fillId="0" borderId="27" xfId="0" applyNumberFormat="1" applyFont="1" applyBorder="1" applyAlignment="1" applyProtection="1">
      <alignment horizontal="center" vertical="center"/>
      <protection locked="0"/>
    </xf>
    <xf numFmtId="180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80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180" fontId="4" fillId="0" borderId="32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80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0" fontId="4" fillId="0" borderId="4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7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4" fillId="1" borderId="33" xfId="0" applyNumberFormat="1" applyFont="1" applyFill="1" applyBorder="1" applyAlignment="1">
      <alignment horizontal="center" vertical="center"/>
    </xf>
    <xf numFmtId="180" fontId="4" fillId="1" borderId="3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8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180" fontId="4" fillId="0" borderId="4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2" fontId="4" fillId="0" borderId="4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 horizontal="right" vertical="center"/>
    </xf>
    <xf numFmtId="180" fontId="4" fillId="0" borderId="5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Continuous" vertical="center"/>
    </xf>
    <xf numFmtId="0" fontId="4" fillId="0" borderId="5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80" fontId="4" fillId="0" borderId="7" xfId="0" applyNumberFormat="1" applyFont="1" applyBorder="1" applyAlignment="1" applyProtection="1">
      <alignment horizontal="center" vertical="center"/>
      <protection locked="0"/>
    </xf>
    <xf numFmtId="0" fontId="4" fillId="1" borderId="52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/>
    </xf>
    <xf numFmtId="0" fontId="10" fillId="0" borderId="3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5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0" fontId="4" fillId="0" borderId="56" xfId="0" applyNumberFormat="1" applyFont="1" applyBorder="1" applyAlignment="1" applyProtection="1">
      <alignment horizontal="center" vertical="center"/>
      <protection locked="0"/>
    </xf>
    <xf numFmtId="180" fontId="4" fillId="0" borderId="48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0" fontId="4" fillId="0" borderId="52" xfId="0" applyNumberFormat="1" applyFont="1" applyBorder="1" applyAlignment="1" applyProtection="1">
      <alignment horizontal="center" vertical="center"/>
      <protection locked="0"/>
    </xf>
    <xf numFmtId="180" fontId="4" fillId="0" borderId="51" xfId="0" applyNumberFormat="1" applyFont="1" applyBorder="1" applyAlignment="1" applyProtection="1">
      <alignment horizontal="center" vertical="center"/>
      <protection locked="0"/>
    </xf>
    <xf numFmtId="180" fontId="4" fillId="0" borderId="5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4" fillId="0" borderId="57" xfId="0" applyFont="1" applyBorder="1" applyAlignment="1" applyProtection="1">
      <alignment horizontal="center" vertical="top"/>
      <protection/>
    </xf>
    <xf numFmtId="0" fontId="4" fillId="0" borderId="58" xfId="0" applyFont="1" applyBorder="1" applyAlignment="1" applyProtection="1">
      <alignment horizontal="center" vertical="top"/>
      <protection/>
    </xf>
    <xf numFmtId="0" fontId="4" fillId="0" borderId="54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11" fillId="0" borderId="28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>
      <alignment horizontal="center" vertical="center"/>
    </xf>
    <xf numFmtId="180" fontId="4" fillId="0" borderId="58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180" fontId="4" fillId="0" borderId="55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0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1" borderId="8" xfId="0" applyFont="1" applyFill="1" applyBorder="1" applyAlignment="1" applyProtection="1">
      <alignment horizontal="center" vertical="center"/>
      <protection/>
    </xf>
    <xf numFmtId="180" fontId="4" fillId="0" borderId="52" xfId="0" applyNumberFormat="1" applyFont="1" applyBorder="1" applyAlignment="1" applyProtection="1">
      <alignment horizontal="center" vertical="center"/>
      <protection/>
    </xf>
    <xf numFmtId="180" fontId="4" fillId="0" borderId="7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2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Continuous" vertical="center" wrapText="1"/>
    </xf>
    <xf numFmtId="0" fontId="4" fillId="0" borderId="59" xfId="0" applyFont="1" applyBorder="1" applyAlignment="1">
      <alignment horizontal="centerContinuous" vertical="center"/>
    </xf>
    <xf numFmtId="0" fontId="4" fillId="0" borderId="50" xfId="0" applyFont="1" applyBorder="1" applyAlignment="1">
      <alignment horizontal="centerContinuous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180" fontId="4" fillId="0" borderId="54" xfId="0" applyNumberFormat="1" applyFont="1" applyBorder="1" applyAlignment="1">
      <alignment horizontal="center" vertical="center"/>
    </xf>
    <xf numFmtId="180" fontId="4" fillId="0" borderId="58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180" fontId="4" fillId="0" borderId="54" xfId="0" applyNumberFormat="1" applyFont="1" applyBorder="1" applyAlignment="1">
      <alignment horizontal="center" vertical="center" wrapText="1"/>
    </xf>
    <xf numFmtId="180" fontId="4" fillId="0" borderId="58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" fontId="4" fillId="0" borderId="60" xfId="0" applyNumberFormat="1" applyFont="1" applyBorder="1" applyAlignment="1">
      <alignment horizontal="center" vertical="center" wrapText="1"/>
    </xf>
    <xf numFmtId="180" fontId="4" fillId="0" borderId="60" xfId="0" applyNumberFormat="1" applyFont="1" applyBorder="1" applyAlignment="1">
      <alignment horizontal="center" vertical="center"/>
    </xf>
    <xf numFmtId="180" fontId="4" fillId="0" borderId="55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180" fontId="4" fillId="0" borderId="60" xfId="0" applyNumberFormat="1" applyFont="1" applyBorder="1" applyAlignment="1">
      <alignment horizontal="center" vertical="center" wrapText="1"/>
    </xf>
    <xf numFmtId="180" fontId="4" fillId="0" borderId="55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center" vertical="center" wrapText="1"/>
    </xf>
    <xf numFmtId="180" fontId="4" fillId="0" borderId="6" xfId="0" applyNumberFormat="1" applyFont="1" applyBorder="1" applyAlignment="1">
      <alignment horizontal="center" vertical="center"/>
    </xf>
    <xf numFmtId="180" fontId="4" fillId="0" borderId="3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80" fontId="4" fillId="0" borderId="6" xfId="0" applyNumberFormat="1" applyFont="1" applyBorder="1" applyAlignment="1">
      <alignment horizontal="center" vertical="center" wrapText="1"/>
    </xf>
    <xf numFmtId="180" fontId="4" fillId="0" borderId="38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180" fontId="4" fillId="0" borderId="64" xfId="0" applyNumberFormat="1" applyFont="1" applyBorder="1" applyAlignment="1">
      <alignment horizontal="center" vertical="center"/>
    </xf>
    <xf numFmtId="180" fontId="4" fillId="0" borderId="64" xfId="0" applyNumberFormat="1" applyFont="1" applyBorder="1" applyAlignment="1">
      <alignment horizontal="right" vertical="center"/>
    </xf>
    <xf numFmtId="180" fontId="4" fillId="0" borderId="62" xfId="0" applyNumberFormat="1" applyFont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 wrapText="1"/>
    </xf>
    <xf numFmtId="180" fontId="4" fillId="0" borderId="63" xfId="0" applyNumberFormat="1" applyFont="1" applyBorder="1" applyAlignment="1">
      <alignment horizontal="center" vertical="center"/>
    </xf>
    <xf numFmtId="180" fontId="4" fillId="0" borderId="65" xfId="0" applyNumberFormat="1" applyFont="1" applyBorder="1" applyAlignment="1">
      <alignment horizontal="center" vertical="center"/>
    </xf>
    <xf numFmtId="180" fontId="4" fillId="0" borderId="66" xfId="0" applyNumberFormat="1" applyFont="1" applyBorder="1" applyAlignment="1">
      <alignment horizontal="center" vertical="center"/>
    </xf>
    <xf numFmtId="180" fontId="4" fillId="0" borderId="63" xfId="0" applyNumberFormat="1" applyFont="1" applyBorder="1" applyAlignment="1">
      <alignment horizontal="center" vertical="center" wrapText="1"/>
    </xf>
    <xf numFmtId="180" fontId="4" fillId="0" borderId="65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 wrapText="1"/>
    </xf>
    <xf numFmtId="180" fontId="4" fillId="0" borderId="51" xfId="0" applyNumberFormat="1" applyFont="1" applyBorder="1" applyAlignment="1">
      <alignment horizontal="center" vertical="center"/>
    </xf>
    <xf numFmtId="180" fontId="4" fillId="0" borderId="51" xfId="0" applyNumberFormat="1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180" fontId="4" fillId="0" borderId="52" xfId="0" applyNumberFormat="1" applyFont="1" applyFill="1" applyBorder="1" applyAlignment="1">
      <alignment horizontal="center" vertical="center"/>
    </xf>
    <xf numFmtId="180" fontId="4" fillId="0" borderId="8" xfId="0" applyNumberFormat="1" applyFont="1" applyFill="1" applyBorder="1" applyAlignment="1">
      <alignment horizontal="center" vertical="center"/>
    </xf>
    <xf numFmtId="1" fontId="4" fillId="1" borderId="52" xfId="0" applyNumberFormat="1" applyFont="1" applyFill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80" fontId="4" fillId="0" borderId="4" xfId="0" applyNumberFormat="1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  <protection locked="0"/>
    </xf>
    <xf numFmtId="180" fontId="4" fillId="0" borderId="28" xfId="0" applyNumberFormat="1" applyFont="1" applyBorder="1" applyAlignment="1" applyProtection="1">
      <alignment horizontal="center" vertical="center"/>
      <protection locked="0"/>
    </xf>
    <xf numFmtId="180" fontId="4" fillId="0" borderId="6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8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>
      <alignment horizontal="center" vertical="center"/>
    </xf>
    <xf numFmtId="0" fontId="4" fillId="0" borderId="6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/>
    </xf>
    <xf numFmtId="180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/>
    </xf>
    <xf numFmtId="180" fontId="4" fillId="0" borderId="48" xfId="0" applyNumberFormat="1" applyFont="1" applyBorder="1" applyAlignment="1" applyProtection="1">
      <alignment horizontal="center" vertical="center"/>
      <protection locked="0"/>
    </xf>
    <xf numFmtId="18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80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Continuous" vertical="center"/>
      <protection locked="0"/>
    </xf>
    <xf numFmtId="180" fontId="4" fillId="0" borderId="8" xfId="0" applyNumberFormat="1" applyFont="1" applyBorder="1" applyAlignment="1" applyProtection="1">
      <alignment horizontal="centerContinuous" vertical="center"/>
      <protection locked="0"/>
    </xf>
    <xf numFmtId="0" fontId="4" fillId="0" borderId="0" xfId="28" applyFont="1" applyAlignment="1" applyProtection="1">
      <alignment horizontal="left" vertical="top"/>
      <protection/>
    </xf>
    <xf numFmtId="0" fontId="4" fillId="0" borderId="0" xfId="28" applyFont="1" applyProtection="1">
      <alignment/>
      <protection/>
    </xf>
    <xf numFmtId="0" fontId="5" fillId="0" borderId="0" xfId="28" applyFont="1" applyAlignment="1" applyProtection="1">
      <alignment horizontal="center"/>
      <protection/>
    </xf>
    <xf numFmtId="0" fontId="4" fillId="0" borderId="1" xfId="28" applyFont="1" applyBorder="1" applyAlignment="1" applyProtection="1">
      <alignment horizontal="center" vertical="center"/>
      <protection/>
    </xf>
    <xf numFmtId="0" fontId="4" fillId="0" borderId="2" xfId="28" applyFont="1" applyBorder="1" applyAlignment="1" applyProtection="1">
      <alignment horizontal="center" vertical="center"/>
      <protection/>
    </xf>
    <xf numFmtId="0" fontId="10" fillId="0" borderId="18" xfId="28" applyFont="1" applyBorder="1" applyAlignment="1" applyProtection="1">
      <alignment horizontal="centerContinuous" vertical="center"/>
      <protection/>
    </xf>
    <xf numFmtId="0" fontId="4" fillId="0" borderId="45" xfId="28" applyFont="1" applyBorder="1" applyAlignment="1" applyProtection="1">
      <alignment horizontal="centerContinuous" vertical="center"/>
      <protection/>
    </xf>
    <xf numFmtId="0" fontId="4" fillId="0" borderId="4" xfId="28" applyFont="1" applyBorder="1" applyAlignment="1" applyProtection="1">
      <alignment horizontal="centerContinuous" vertical="center"/>
      <protection/>
    </xf>
    <xf numFmtId="0" fontId="4" fillId="0" borderId="5" xfId="28" applyFont="1" applyBorder="1" applyAlignment="1" applyProtection="1">
      <alignment horizontal="center" vertical="center"/>
      <protection/>
    </xf>
    <xf numFmtId="0" fontId="4" fillId="0" borderId="6" xfId="28" applyFont="1" applyBorder="1" applyAlignment="1" applyProtection="1">
      <alignment horizontal="center" vertical="center"/>
      <protection/>
    </xf>
    <xf numFmtId="0" fontId="4" fillId="0" borderId="16" xfId="28" applyFont="1" applyBorder="1" applyAlignment="1" applyProtection="1">
      <alignment horizontal="center" vertical="center"/>
      <protection/>
    </xf>
    <xf numFmtId="0" fontId="4" fillId="0" borderId="53" xfId="28" applyFont="1" applyBorder="1" applyAlignment="1" applyProtection="1">
      <alignment horizontal="centerContinuous" vertical="center"/>
      <protection/>
    </xf>
    <xf numFmtId="0" fontId="4" fillId="0" borderId="12" xfId="28" applyFont="1" applyBorder="1" applyAlignment="1" applyProtection="1">
      <alignment horizontal="centerContinuous" vertical="center"/>
      <protection/>
    </xf>
    <xf numFmtId="0" fontId="4" fillId="0" borderId="37" xfId="28" applyFont="1" applyBorder="1" applyAlignment="1" applyProtection="1">
      <alignment horizontal="center" vertical="center"/>
      <protection/>
    </xf>
    <xf numFmtId="0" fontId="11" fillId="0" borderId="12" xfId="28" applyFont="1" applyBorder="1" applyAlignment="1" applyProtection="1">
      <alignment horizontal="center" vertical="center"/>
      <protection/>
    </xf>
    <xf numFmtId="0" fontId="4" fillId="0" borderId="9" xfId="28" applyFont="1" applyBorder="1" applyAlignment="1" applyProtection="1">
      <alignment horizontal="center" vertical="center"/>
      <protection/>
    </xf>
    <xf numFmtId="1" fontId="4" fillId="0" borderId="10" xfId="28" applyNumberFormat="1" applyFont="1" applyBorder="1" applyAlignment="1" applyProtection="1">
      <alignment horizontal="center" vertical="center"/>
      <protection/>
    </xf>
    <xf numFmtId="0" fontId="4" fillId="0" borderId="10" xfId="28" applyFont="1" applyBorder="1" applyAlignment="1" applyProtection="1">
      <alignment horizontal="center" vertical="center"/>
      <protection/>
    </xf>
    <xf numFmtId="180" fontId="4" fillId="0" borderId="41" xfId="28" applyNumberFormat="1" applyFont="1" applyBorder="1" applyAlignment="1" applyProtection="1">
      <alignment horizontal="center" vertical="center"/>
      <protection/>
    </xf>
    <xf numFmtId="0" fontId="4" fillId="0" borderId="13" xfId="28" applyFont="1" applyBorder="1" applyAlignment="1" applyProtection="1">
      <alignment horizontal="center" vertical="center"/>
      <protection/>
    </xf>
    <xf numFmtId="0" fontId="4" fillId="0" borderId="7" xfId="28" applyFont="1" applyBorder="1" applyAlignment="1" applyProtection="1">
      <alignment horizontal="center" vertical="center"/>
      <protection/>
    </xf>
    <xf numFmtId="180" fontId="4" fillId="0" borderId="40" xfId="28" applyNumberFormat="1" applyFont="1" applyBorder="1" applyAlignment="1" applyProtection="1">
      <alignment horizontal="center" vertical="center"/>
      <protection/>
    </xf>
    <xf numFmtId="0" fontId="4" fillId="0" borderId="14" xfId="28" applyFont="1" applyBorder="1" applyAlignment="1" applyProtection="1">
      <alignment horizontal="center" vertical="center"/>
      <protection/>
    </xf>
    <xf numFmtId="0" fontId="4" fillId="0" borderId="15" xfId="28" applyFont="1" applyBorder="1" applyAlignment="1" applyProtection="1">
      <alignment horizontal="center" vertical="center"/>
      <protection/>
    </xf>
    <xf numFmtId="180" fontId="4" fillId="0" borderId="42" xfId="28" applyNumberFormat="1" applyFont="1" applyBorder="1" applyAlignment="1" applyProtection="1">
      <alignment horizontal="center" vertical="center"/>
      <protection/>
    </xf>
    <xf numFmtId="180" fontId="4" fillId="0" borderId="43" xfId="28" applyNumberFormat="1" applyFont="1" applyBorder="1" applyAlignment="1" applyProtection="1">
      <alignment horizontal="center" vertical="center"/>
      <protection/>
    </xf>
    <xf numFmtId="180" fontId="4" fillId="0" borderId="30" xfId="28" applyNumberFormat="1" applyFont="1" applyBorder="1" applyAlignment="1" applyProtection="1">
      <alignment horizontal="center" vertical="center"/>
      <protection/>
    </xf>
    <xf numFmtId="0" fontId="4" fillId="0" borderId="7" xfId="28" applyFont="1" applyBorder="1" applyAlignment="1" applyProtection="1">
      <alignment horizontal="centerContinuous" vertical="center"/>
      <protection/>
    </xf>
    <xf numFmtId="180" fontId="4" fillId="0" borderId="40" xfId="28" applyNumberFormat="1" applyFont="1" applyBorder="1" applyAlignment="1" applyProtection="1">
      <alignment horizontal="centerContinuous" vertical="center"/>
      <protection/>
    </xf>
    <xf numFmtId="0" fontId="4" fillId="1" borderId="7" xfId="28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73" xfId="0" applyFont="1" applyBorder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180" fontId="4" fillId="0" borderId="30" xfId="0" applyNumberFormat="1" applyFont="1" applyBorder="1" applyAlignment="1" applyProtection="1">
      <alignment horizontal="center" vertical="center"/>
      <protection/>
    </xf>
    <xf numFmtId="180" fontId="4" fillId="0" borderId="27" xfId="0" applyNumberFormat="1" applyFont="1" applyBorder="1" applyAlignment="1" applyProtection="1">
      <alignment horizontal="center" vertical="center"/>
      <protection/>
    </xf>
    <xf numFmtId="180" fontId="4" fillId="0" borderId="21" xfId="0" applyNumberFormat="1" applyFont="1" applyBorder="1" applyAlignment="1" applyProtection="1">
      <alignment horizontal="center" vertical="center"/>
      <protection/>
    </xf>
    <xf numFmtId="180" fontId="4" fillId="0" borderId="25" xfId="0" applyNumberFormat="1" applyFont="1" applyBorder="1" applyAlignment="1" applyProtection="1">
      <alignment horizontal="center" vertical="center"/>
      <protection/>
    </xf>
    <xf numFmtId="180" fontId="4" fillId="0" borderId="22" xfId="0" applyNumberFormat="1" applyFont="1" applyBorder="1" applyAlignment="1" applyProtection="1">
      <alignment horizontal="center" vertical="center"/>
      <protection/>
    </xf>
    <xf numFmtId="180" fontId="4" fillId="0" borderId="22" xfId="0" applyNumberFormat="1" applyFont="1" applyBorder="1" applyAlignment="1" applyProtection="1">
      <alignment horizontal="center" vertical="center"/>
      <protection locked="0"/>
    </xf>
    <xf numFmtId="180" fontId="4" fillId="0" borderId="73" xfId="0" applyNumberFormat="1" applyFont="1" applyBorder="1" applyAlignment="1" applyProtection="1">
      <alignment horizontal="center" vertical="center"/>
      <protection/>
    </xf>
    <xf numFmtId="180" fontId="4" fillId="0" borderId="41" xfId="0" applyNumberFormat="1" applyFont="1" applyBorder="1" applyAlignment="1" applyProtection="1">
      <alignment horizontal="center" vertical="center"/>
      <protection/>
    </xf>
    <xf numFmtId="180" fontId="4" fillId="0" borderId="19" xfId="0" applyNumberFormat="1" applyFont="1" applyBorder="1" applyAlignment="1" applyProtection="1">
      <alignment horizontal="center" vertical="center"/>
      <protection/>
    </xf>
    <xf numFmtId="180" fontId="4" fillId="0" borderId="19" xfId="0" applyNumberFormat="1" applyFont="1" applyBorder="1" applyAlignment="1" applyProtection="1">
      <alignment horizontal="center" vertical="center"/>
      <protection locked="0"/>
    </xf>
    <xf numFmtId="0" fontId="4" fillId="1" borderId="52" xfId="0" applyFont="1" applyFill="1" applyBorder="1" applyAlignment="1" applyProtection="1">
      <alignment horizontal="center" vertical="center"/>
      <protection/>
    </xf>
    <xf numFmtId="0" fontId="4" fillId="0" borderId="0" xfId="27" applyFont="1" applyAlignment="1" applyProtection="1">
      <alignment horizontal="left" vertical="center"/>
      <protection locked="0"/>
    </xf>
    <xf numFmtId="0" fontId="4" fillId="0" borderId="0" xfId="27" applyFont="1" applyAlignment="1" applyProtection="1">
      <alignment horizontal="center" vertical="center"/>
      <protection/>
    </xf>
    <xf numFmtId="0" fontId="4" fillId="0" borderId="0" xfId="27" applyFont="1" applyProtection="1">
      <alignment/>
      <protection/>
    </xf>
    <xf numFmtId="0" fontId="13" fillId="0" borderId="0" xfId="27" applyProtection="1">
      <alignment/>
      <protection/>
    </xf>
    <xf numFmtId="0" fontId="5" fillId="0" borderId="0" xfId="27" applyFont="1" applyAlignment="1" applyProtection="1">
      <alignment horizontal="center" vertical="center"/>
      <protection/>
    </xf>
    <xf numFmtId="0" fontId="4" fillId="0" borderId="0" xfId="27" applyFont="1" applyAlignment="1" applyProtection="1">
      <alignment horizontal="left" vertical="top"/>
      <protection locked="0"/>
    </xf>
    <xf numFmtId="0" fontId="14" fillId="0" borderId="0" xfId="27" applyFont="1" applyAlignment="1" applyProtection="1">
      <alignment horizontal="center" vertical="center"/>
      <protection/>
    </xf>
    <xf numFmtId="0" fontId="4" fillId="0" borderId="1" xfId="27" applyFont="1" applyBorder="1" applyAlignment="1" applyProtection="1">
      <alignment horizontal="center" vertical="center"/>
      <protection/>
    </xf>
    <xf numFmtId="0" fontId="4" fillId="0" borderId="2" xfId="27" applyFont="1" applyBorder="1" applyAlignment="1" applyProtection="1">
      <alignment horizontal="center" vertical="center"/>
      <protection/>
    </xf>
    <xf numFmtId="0" fontId="15" fillId="0" borderId="73" xfId="27" applyFont="1" applyBorder="1" applyAlignment="1" applyProtection="1">
      <alignment horizontal="centerContinuous" vertical="center"/>
      <protection/>
    </xf>
    <xf numFmtId="0" fontId="10" fillId="0" borderId="20" xfId="27" applyFont="1" applyBorder="1" applyAlignment="1" applyProtection="1">
      <alignment horizontal="centerContinuous" vertical="center"/>
      <protection/>
    </xf>
    <xf numFmtId="0" fontId="10" fillId="0" borderId="17" xfId="27" applyFont="1" applyBorder="1" applyAlignment="1" applyProtection="1">
      <alignment horizontal="centerContinuous" vertical="center"/>
      <protection/>
    </xf>
    <xf numFmtId="0" fontId="15" fillId="0" borderId="19" xfId="27" applyFont="1" applyBorder="1" applyAlignment="1" applyProtection="1">
      <alignment horizontal="centerContinuous" vertical="center"/>
      <protection/>
    </xf>
    <xf numFmtId="0" fontId="10" fillId="0" borderId="73" xfId="27" applyFont="1" applyBorder="1" applyAlignment="1" applyProtection="1">
      <alignment horizontal="centerContinuous" vertical="center"/>
      <protection/>
    </xf>
    <xf numFmtId="0" fontId="15" fillId="0" borderId="20" xfId="27" applyFont="1" applyBorder="1" applyAlignment="1" applyProtection="1">
      <alignment horizontal="centerContinuous" vertical="center"/>
      <protection/>
    </xf>
    <xf numFmtId="0" fontId="4" fillId="0" borderId="5" xfId="27" applyFont="1" applyBorder="1" applyAlignment="1" applyProtection="1">
      <alignment horizontal="center" vertical="center"/>
      <protection/>
    </xf>
    <xf numFmtId="0" fontId="4" fillId="0" borderId="74" xfId="27" applyFont="1" applyBorder="1" applyAlignment="1" applyProtection="1">
      <alignment horizontal="center" vertical="center"/>
      <protection/>
    </xf>
    <xf numFmtId="0" fontId="4" fillId="0" borderId="75" xfId="27" applyFont="1" applyBorder="1" applyAlignment="1" applyProtection="1">
      <alignment horizontal="centerContinuous" vertical="center"/>
      <protection/>
    </xf>
    <xf numFmtId="0" fontId="4" fillId="0" borderId="0" xfId="27" applyFont="1" applyBorder="1" applyAlignment="1" applyProtection="1">
      <alignment horizontal="centerContinuous" vertical="center"/>
      <protection/>
    </xf>
    <xf numFmtId="0" fontId="4" fillId="0" borderId="38" xfId="27" applyFont="1" applyBorder="1" applyAlignment="1" applyProtection="1">
      <alignment horizontal="centerContinuous" vertical="center"/>
      <protection/>
    </xf>
    <xf numFmtId="0" fontId="4" fillId="0" borderId="27" xfId="27" applyFont="1" applyBorder="1" applyAlignment="1" applyProtection="1">
      <alignment horizontal="centerContinuous" vertical="center"/>
      <protection/>
    </xf>
    <xf numFmtId="0" fontId="4" fillId="0" borderId="29" xfId="27" applyFont="1" applyBorder="1" applyAlignment="1" applyProtection="1">
      <alignment horizontal="centerContinuous" vertical="center"/>
      <protection/>
    </xf>
    <xf numFmtId="0" fontId="4" fillId="0" borderId="58" xfId="27" applyFont="1" applyBorder="1" applyAlignment="1" applyProtection="1">
      <alignment horizontal="centerContinuous" vertical="center"/>
      <protection/>
    </xf>
    <xf numFmtId="0" fontId="4" fillId="0" borderId="46" xfId="27" applyFont="1" applyBorder="1" applyAlignment="1" applyProtection="1">
      <alignment horizontal="centerContinuous" vertical="center"/>
      <protection/>
    </xf>
    <xf numFmtId="0" fontId="4" fillId="0" borderId="47" xfId="27" applyFont="1" applyBorder="1" applyAlignment="1" applyProtection="1">
      <alignment horizontal="centerContinuous" vertical="center" wrapText="1"/>
      <protection/>
    </xf>
    <xf numFmtId="0" fontId="4" fillId="0" borderId="43" xfId="27" applyFont="1" applyBorder="1" applyAlignment="1" applyProtection="1">
      <alignment horizontal="center" vertical="center"/>
      <protection/>
    </xf>
    <xf numFmtId="0" fontId="4" fillId="0" borderId="76" xfId="27" applyFont="1" applyBorder="1" applyAlignment="1" applyProtection="1">
      <alignment horizontal="center" vertical="center"/>
      <protection/>
    </xf>
    <xf numFmtId="0" fontId="4" fillId="0" borderId="77" xfId="27" applyFont="1" applyBorder="1" applyAlignment="1" applyProtection="1">
      <alignment horizontal="center" vertical="center"/>
      <protection/>
    </xf>
    <xf numFmtId="0" fontId="4" fillId="0" borderId="47" xfId="27" applyFont="1" applyBorder="1" applyAlignment="1" applyProtection="1">
      <alignment horizontal="centerContinuous" vertical="center"/>
      <protection/>
    </xf>
    <xf numFmtId="0" fontId="4" fillId="0" borderId="39" xfId="27" applyFont="1" applyBorder="1" applyAlignment="1" applyProtection="1">
      <alignment horizontal="center" vertical="center"/>
      <protection/>
    </xf>
    <xf numFmtId="0" fontId="4" fillId="0" borderId="23" xfId="27" applyFont="1" applyBorder="1" applyAlignment="1" applyProtection="1">
      <alignment horizontal="center" vertical="center"/>
      <protection/>
    </xf>
    <xf numFmtId="0" fontId="4" fillId="0" borderId="21" xfId="27" applyFont="1" applyBorder="1" applyAlignment="1" applyProtection="1">
      <alignment horizontal="center" vertical="center"/>
      <protection/>
    </xf>
    <xf numFmtId="0" fontId="4" fillId="0" borderId="23" xfId="27" applyFont="1" applyBorder="1" applyAlignment="1" applyProtection="1">
      <alignment horizontal="center" vertical="center" wrapText="1"/>
      <protection/>
    </xf>
    <xf numFmtId="0" fontId="4" fillId="0" borderId="25" xfId="27" applyFont="1" applyBorder="1" applyAlignment="1" applyProtection="1">
      <alignment horizontal="center" vertical="top"/>
      <protection/>
    </xf>
    <xf numFmtId="0" fontId="4" fillId="0" borderId="22" xfId="27" applyFont="1" applyBorder="1" applyAlignment="1" applyProtection="1">
      <alignment horizontal="center" vertical="center"/>
      <protection/>
    </xf>
    <xf numFmtId="0" fontId="4" fillId="0" borderId="22" xfId="27" applyFont="1" applyBorder="1" applyAlignment="1" applyProtection="1">
      <alignment horizontal="center" vertical="center" wrapText="1"/>
      <protection/>
    </xf>
    <xf numFmtId="0" fontId="4" fillId="0" borderId="22" xfId="27" applyFont="1" applyBorder="1" applyAlignment="1" applyProtection="1">
      <alignment horizontal="center" vertical="top"/>
      <protection/>
    </xf>
    <xf numFmtId="0" fontId="4" fillId="0" borderId="9" xfId="27" applyFont="1" applyBorder="1" applyAlignment="1" applyProtection="1">
      <alignment horizontal="center" vertical="center"/>
      <protection/>
    </xf>
    <xf numFmtId="1" fontId="4" fillId="0" borderId="10" xfId="27" applyNumberFormat="1" applyFont="1" applyBorder="1" applyAlignment="1" applyProtection="1">
      <alignment horizontal="center" vertical="center"/>
      <protection/>
    </xf>
    <xf numFmtId="180" fontId="4" fillId="0" borderId="26" xfId="27" applyNumberFormat="1" applyFont="1" applyBorder="1" applyAlignment="1" applyProtection="1">
      <alignment horizontal="center" vertical="center"/>
      <protection/>
    </xf>
    <xf numFmtId="180" fontId="4" fillId="0" borderId="28" xfId="27" applyNumberFormat="1" applyFont="1" applyBorder="1" applyAlignment="1" applyProtection="1">
      <alignment horizontal="center" vertical="center"/>
      <protection/>
    </xf>
    <xf numFmtId="180" fontId="4" fillId="0" borderId="30" xfId="27" applyNumberFormat="1" applyFont="1" applyBorder="1" applyAlignment="1" applyProtection="1">
      <alignment horizontal="center" vertical="center"/>
      <protection/>
    </xf>
    <xf numFmtId="180" fontId="4" fillId="0" borderId="27" xfId="27" applyNumberFormat="1" applyFont="1" applyBorder="1" applyAlignment="1" applyProtection="1">
      <alignment horizontal="center" vertical="center"/>
      <protection/>
    </xf>
    <xf numFmtId="0" fontId="4" fillId="0" borderId="13" xfId="27" applyFont="1" applyBorder="1" applyAlignment="1" applyProtection="1">
      <alignment horizontal="center" vertical="center"/>
      <protection/>
    </xf>
    <xf numFmtId="0" fontId="4" fillId="0" borderId="7" xfId="27" applyFont="1" applyBorder="1" applyAlignment="1" applyProtection="1">
      <alignment horizontal="center" vertical="center"/>
      <protection/>
    </xf>
    <xf numFmtId="180" fontId="4" fillId="0" borderId="21" xfId="27" applyNumberFormat="1" applyFont="1" applyBorder="1" applyAlignment="1" applyProtection="1">
      <alignment horizontal="center" vertical="center"/>
      <protection/>
    </xf>
    <xf numFmtId="180" fontId="4" fillId="0" borderId="23" xfId="27" applyNumberFormat="1" applyFont="1" applyBorder="1" applyAlignment="1" applyProtection="1">
      <alignment horizontal="center" vertical="center"/>
      <protection/>
    </xf>
    <xf numFmtId="180" fontId="4" fillId="0" borderId="25" xfId="27" applyNumberFormat="1" applyFont="1" applyBorder="1" applyAlignment="1" applyProtection="1">
      <alignment horizontal="center" vertical="center"/>
      <protection/>
    </xf>
    <xf numFmtId="180" fontId="4" fillId="0" borderId="22" xfId="27" applyNumberFormat="1" applyFont="1" applyBorder="1" applyAlignment="1" applyProtection="1">
      <alignment horizontal="center" vertical="center"/>
      <protection/>
    </xf>
    <xf numFmtId="0" fontId="4" fillId="0" borderId="14" xfId="27" applyFont="1" applyBorder="1" applyAlignment="1" applyProtection="1">
      <alignment horizontal="center" vertical="center"/>
      <protection/>
    </xf>
    <xf numFmtId="0" fontId="4" fillId="0" borderId="15" xfId="27" applyFont="1" applyBorder="1" applyAlignment="1" applyProtection="1">
      <alignment horizontal="center" vertical="center"/>
      <protection/>
    </xf>
    <xf numFmtId="0" fontId="4" fillId="0" borderId="10" xfId="27" applyFont="1" applyBorder="1" applyAlignment="1" applyProtection="1">
      <alignment horizontal="center" vertical="center"/>
      <protection/>
    </xf>
    <xf numFmtId="180" fontId="4" fillId="0" borderId="73" xfId="27" applyNumberFormat="1" applyFont="1" applyBorder="1" applyAlignment="1" applyProtection="1">
      <alignment horizontal="center" vertical="center"/>
      <protection/>
    </xf>
    <xf numFmtId="180" fontId="4" fillId="0" borderId="10" xfId="27" applyNumberFormat="1" applyFont="1" applyBorder="1" applyAlignment="1" applyProtection="1">
      <alignment horizontal="center" vertical="center"/>
      <protection/>
    </xf>
    <xf numFmtId="180" fontId="4" fillId="0" borderId="41" xfId="27" applyNumberFormat="1" applyFont="1" applyBorder="1" applyAlignment="1" applyProtection="1">
      <alignment horizontal="center" vertical="center"/>
      <protection/>
    </xf>
    <xf numFmtId="180" fontId="4" fillId="0" borderId="19" xfId="27" applyNumberFormat="1" applyFont="1" applyBorder="1" applyAlignment="1" applyProtection="1">
      <alignment horizontal="center" vertical="center"/>
      <protection/>
    </xf>
    <xf numFmtId="0" fontId="4" fillId="1" borderId="52" xfId="27" applyFont="1" applyFill="1" applyBorder="1" applyAlignment="1" applyProtection="1">
      <alignment horizontal="center" vertical="center"/>
      <protection/>
    </xf>
    <xf numFmtId="180" fontId="4" fillId="0" borderId="55" xfId="27" applyNumberFormat="1" applyFont="1" applyBorder="1" applyAlignment="1" applyProtection="1">
      <alignment horizontal="center" vertical="center"/>
      <protection/>
    </xf>
    <xf numFmtId="180" fontId="4" fillId="0" borderId="60" xfId="27" applyNumberFormat="1" applyFont="1" applyBorder="1" applyAlignment="1" applyProtection="1">
      <alignment horizontal="center" vertical="center"/>
      <protection/>
    </xf>
    <xf numFmtId="180" fontId="4" fillId="0" borderId="24" xfId="27" applyNumberFormat="1" applyFont="1" applyBorder="1" applyAlignment="1" applyProtection="1">
      <alignment horizontal="center" vertical="center"/>
      <protection/>
    </xf>
    <xf numFmtId="0" fontId="4" fillId="0" borderId="0" xfId="26" applyFont="1" applyAlignment="1" applyProtection="1">
      <alignment horizontal="left" vertical="top"/>
      <protection locked="0"/>
    </xf>
    <xf numFmtId="0" fontId="4" fillId="0" borderId="0" xfId="26" applyFont="1" applyAlignment="1">
      <alignment horizontal="center" vertical="center"/>
      <protection/>
    </xf>
    <xf numFmtId="0" fontId="13" fillId="0" borderId="0" xfId="26">
      <alignment/>
      <protection/>
    </xf>
    <xf numFmtId="0" fontId="5" fillId="0" borderId="0" xfId="26" applyFont="1" applyAlignment="1">
      <alignment horizontal="center" vertical="center"/>
      <protection/>
    </xf>
    <xf numFmtId="0" fontId="4" fillId="0" borderId="0" xfId="26" applyFont="1">
      <alignment/>
      <protection/>
    </xf>
    <xf numFmtId="0" fontId="4" fillId="0" borderId="68" xfId="26" applyFont="1" applyBorder="1" applyAlignment="1">
      <alignment horizontal="center" vertical="center"/>
      <protection/>
    </xf>
    <xf numFmtId="0" fontId="4" fillId="0" borderId="45" xfId="26" applyFont="1" applyBorder="1" applyAlignment="1">
      <alignment horizontal="centerContinuous" vertical="center"/>
      <protection/>
    </xf>
    <xf numFmtId="0" fontId="4" fillId="0" borderId="4" xfId="26" applyFont="1" applyBorder="1" applyAlignment="1">
      <alignment horizontal="centerContinuous" vertical="center"/>
      <protection/>
    </xf>
    <xf numFmtId="0" fontId="4" fillId="0" borderId="10" xfId="26" applyFont="1" applyBorder="1" applyAlignment="1">
      <alignment horizontal="centerContinuous" vertical="center"/>
      <protection/>
    </xf>
    <xf numFmtId="0" fontId="4" fillId="0" borderId="19" xfId="26" applyFont="1" applyBorder="1" applyAlignment="1">
      <alignment horizontal="centerContinuous" vertical="center"/>
      <protection/>
    </xf>
    <xf numFmtId="0" fontId="4" fillId="0" borderId="17" xfId="26" applyFont="1" applyBorder="1" applyAlignment="1">
      <alignment horizontal="centerContinuous" vertical="center"/>
      <protection/>
    </xf>
    <xf numFmtId="0" fontId="4" fillId="0" borderId="4" xfId="26" applyFont="1" applyBorder="1" applyAlignment="1">
      <alignment horizontal="center" vertical="center"/>
      <protection/>
    </xf>
    <xf numFmtId="0" fontId="4" fillId="0" borderId="19" xfId="25" applyFont="1" applyBorder="1" applyAlignment="1">
      <alignment horizontal="centerContinuous" vertical="center"/>
      <protection/>
    </xf>
    <xf numFmtId="0" fontId="4" fillId="0" borderId="17" xfId="25" applyFont="1" applyBorder="1" applyAlignment="1">
      <alignment horizontal="centerContinuous" vertical="center"/>
      <protection/>
    </xf>
    <xf numFmtId="0" fontId="4" fillId="0" borderId="78" xfId="26" applyFont="1" applyBorder="1" applyAlignment="1">
      <alignment horizontal="center" vertical="top"/>
      <protection/>
    </xf>
    <xf numFmtId="0" fontId="4" fillId="0" borderId="7" xfId="26" applyFont="1" applyBorder="1" applyAlignment="1">
      <alignment horizontal="center" vertical="center" wrapText="1"/>
      <protection/>
    </xf>
    <xf numFmtId="0" fontId="4" fillId="0" borderId="40" xfId="26" applyFont="1" applyBorder="1" applyAlignment="1">
      <alignment horizontal="center" vertical="center"/>
      <protection/>
    </xf>
    <xf numFmtId="0" fontId="4" fillId="0" borderId="7" xfId="26" applyFont="1" applyBorder="1" applyAlignment="1">
      <alignment horizontal="center" vertical="center"/>
      <protection/>
    </xf>
    <xf numFmtId="0" fontId="4" fillId="0" borderId="25" xfId="26" applyFont="1" applyBorder="1" applyAlignment="1">
      <alignment horizontal="center" vertical="top"/>
      <protection/>
    </xf>
    <xf numFmtId="0" fontId="4" fillId="0" borderId="7" xfId="25" applyFont="1" applyBorder="1" applyAlignment="1">
      <alignment horizontal="center" vertical="center" wrapText="1"/>
      <protection/>
    </xf>
    <xf numFmtId="0" fontId="4" fillId="0" borderId="40" xfId="25" applyFont="1" applyBorder="1" applyAlignment="1">
      <alignment horizontal="center" vertical="center"/>
      <protection/>
    </xf>
    <xf numFmtId="0" fontId="4" fillId="0" borderId="15" xfId="26" applyFont="1" applyBorder="1" applyAlignment="1" applyProtection="1">
      <alignment horizontal="center" vertical="center" wrapText="1"/>
      <protection locked="0"/>
    </xf>
    <xf numFmtId="180" fontId="4" fillId="0" borderId="42" xfId="26" applyNumberFormat="1" applyFont="1" applyBorder="1" applyAlignment="1" applyProtection="1">
      <alignment horizontal="center" vertical="center"/>
      <protection locked="0"/>
    </xf>
    <xf numFmtId="180" fontId="4" fillId="0" borderId="42" xfId="26" applyNumberFormat="1" applyFont="1" applyBorder="1" applyAlignment="1">
      <alignment horizontal="center" vertical="center"/>
      <protection/>
    </xf>
    <xf numFmtId="2" fontId="4" fillId="0" borderId="15" xfId="25" applyNumberFormat="1" applyFont="1" applyBorder="1" applyAlignment="1" applyProtection="1">
      <alignment horizontal="center" vertical="center" wrapText="1"/>
      <protection locked="0"/>
    </xf>
    <xf numFmtId="180" fontId="4" fillId="0" borderId="42" xfId="25" applyNumberFormat="1" applyFont="1" applyBorder="1" applyAlignment="1" applyProtection="1">
      <alignment horizontal="center" vertical="center"/>
      <protection locked="0"/>
    </xf>
    <xf numFmtId="0" fontId="4" fillId="0" borderId="72" xfId="26" applyFont="1" applyBorder="1" applyAlignment="1">
      <alignment horizontal="center" vertical="center"/>
      <protection/>
    </xf>
    <xf numFmtId="180" fontId="4" fillId="0" borderId="15" xfId="26" applyNumberFormat="1" applyFont="1" applyBorder="1" applyAlignment="1" applyProtection="1">
      <alignment horizontal="center" vertical="center" wrapText="1"/>
      <protection locked="0"/>
    </xf>
    <xf numFmtId="180" fontId="4" fillId="0" borderId="42" xfId="26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Continuous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180" fontId="4" fillId="0" borderId="40" xfId="26" applyNumberFormat="1" applyFont="1" applyBorder="1" applyAlignment="1">
      <alignment horizontal="center" vertical="center"/>
      <protection/>
    </xf>
    <xf numFmtId="0" fontId="4" fillId="1" borderId="71" xfId="26" applyFont="1" applyFill="1" applyBorder="1" applyAlignment="1">
      <alignment horizontal="center" vertical="center"/>
      <protection/>
    </xf>
    <xf numFmtId="180" fontId="4" fillId="0" borderId="7" xfId="26" applyNumberFormat="1" applyFont="1" applyFill="1" applyBorder="1" applyAlignment="1">
      <alignment horizontal="center" vertical="center"/>
      <protection/>
    </xf>
    <xf numFmtId="180" fontId="4" fillId="0" borderId="40" xfId="26" applyNumberFormat="1" applyFont="1" applyFill="1" applyBorder="1" applyAlignment="1">
      <alignment horizontal="center" vertical="center"/>
      <protection/>
    </xf>
    <xf numFmtId="0" fontId="4" fillId="1" borderId="7" xfId="26" applyFont="1" applyFill="1" applyBorder="1" applyAlignment="1">
      <alignment horizontal="center" vertical="center"/>
      <protection/>
    </xf>
    <xf numFmtId="0" fontId="4" fillId="1" borderId="52" xfId="26" applyFont="1" applyFill="1" applyBorder="1" applyAlignment="1">
      <alignment horizontal="center" vertical="center"/>
      <protection/>
    </xf>
    <xf numFmtId="0" fontId="4" fillId="1" borderId="79" xfId="25" applyFont="1" applyFill="1" applyBorder="1" applyAlignment="1">
      <alignment horizontal="center" vertical="center"/>
      <protection/>
    </xf>
    <xf numFmtId="0" fontId="4" fillId="1" borderId="67" xfId="25" applyFont="1" applyFill="1" applyBorder="1" applyAlignment="1">
      <alignment horizontal="center" vertical="center"/>
      <protection/>
    </xf>
    <xf numFmtId="0" fontId="4" fillId="0" borderId="80" xfId="0" applyFont="1" applyBorder="1" applyAlignment="1" applyProtection="1">
      <alignment horizontal="left" vertical="center"/>
      <protection/>
    </xf>
    <xf numFmtId="0" fontId="4" fillId="0" borderId="53" xfId="0" applyFont="1" applyBorder="1" applyAlignment="1" applyProtection="1">
      <alignment vertical="center"/>
      <protection/>
    </xf>
    <xf numFmtId="0" fontId="4" fillId="0" borderId="81" xfId="0" applyNumberFormat="1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83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10" fillId="0" borderId="73" xfId="0" applyFont="1" applyBorder="1" applyAlignment="1" applyProtection="1">
      <alignment horizontal="centerContinuous" vertical="center"/>
      <protection/>
    </xf>
    <xf numFmtId="0" fontId="4" fillId="0" borderId="70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1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/>
    </xf>
    <xf numFmtId="18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0" fontId="4" fillId="0" borderId="73" xfId="0" applyNumberFormat="1" applyFont="1" applyBorder="1" applyAlignment="1" applyProtection="1">
      <alignment horizontal="center" vertical="center"/>
      <protection locked="0"/>
    </xf>
    <xf numFmtId="181" fontId="4" fillId="0" borderId="33" xfId="0" applyNumberFormat="1" applyFont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Milliers [0]_Coûts de production pas culture" xfId="17"/>
    <cellStyle name="Milliers [0]_Récapitulatif coût prod. agric" xfId="18"/>
    <cellStyle name="Milliers [0]_Volume d'eau d'irrigation" xfId="19"/>
    <cellStyle name="Milliers_Coûts de production pas culture" xfId="20"/>
    <cellStyle name="Milliers_Récapitulatif coût prod. agric" xfId="21"/>
    <cellStyle name="Milliers_Volume d'eau d'irrigation" xfId="22"/>
    <cellStyle name="Currency" xfId="23"/>
    <cellStyle name="Currency [0]" xfId="24"/>
    <cellStyle name="Normal_COUTPROD" xfId="25"/>
    <cellStyle name="Normal_Coûts de production pas culture" xfId="26"/>
    <cellStyle name="Normal_Récapitulatif des recettes" xfId="27"/>
    <cellStyle name="Normal_Récapitulatif des temps globaux" xfId="28"/>
    <cellStyle name="Percent" xfId="29"/>
    <cellStyle name="ta mèr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225"/>
          <c:w val="0.96775"/>
          <c:h val="0.9477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27624078"/>
        <c:axId val="47290111"/>
      </c:barChart>
      <c:catAx>
        <c:axId val="276240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290111"/>
        <c:crosses val="autoZero"/>
        <c:auto val="0"/>
        <c:lblOffset val="100"/>
        <c:noMultiLvlLbl val="0"/>
      </c:catAx>
      <c:valAx>
        <c:axId val="47290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24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14675"/>
          <c:w val="0.106"/>
          <c:h val="0.293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? l'are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35"/>
          <c:y val="0.0935"/>
          <c:w val="0.97275"/>
          <c:h val="0.86775"/>
        </c:manualLayout>
      </c:layout>
      <c:bar3DChart>
        <c:barDir val="col"/>
        <c:grouping val="clustered"/>
        <c:varyColors val="0"/>
        <c:ser>
          <c:idx val="0"/>
          <c:order val="0"/>
          <c:tx>
            <c:v>couts ? l'are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culture'!$A$5:$A$20</c:f>
              <c:strCache/>
            </c:strRef>
          </c:cat>
          <c:val>
            <c:numRef>
              <c:f>'Coûts de production pas culture'!$M$5:$M$20</c:f>
              <c:numCache/>
            </c:numRef>
          </c:val>
          <c:shape val="box"/>
        </c:ser>
        <c:gapDepth val="0"/>
        <c:shape val="box"/>
        <c:axId val="1664490"/>
        <c:axId val="14980411"/>
      </c:bar3DChart>
      <c:catAx>
        <c:axId val="166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980411"/>
        <c:crosses val="autoZero"/>
        <c:auto val="0"/>
        <c:lblOffset val="100"/>
        <c:noMultiLvlLbl val="0"/>
      </c:catAx>
      <c:valAx>
        <c:axId val="14980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644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7"/>
          <c:w val="0.95875"/>
          <c:h val="0.84725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d''irrigation'!$G$6:$G$31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d''irrigation'!$J$6:$J$31</c:f>
              <c:numCache/>
            </c:numRef>
          </c:val>
        </c:ser>
        <c:overlap val="100"/>
        <c:axId val="605972"/>
        <c:axId val="5453749"/>
      </c:barChart>
      <c:catAx>
        <c:axId val="6059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53749"/>
        <c:crosses val="autoZero"/>
        <c:auto val="0"/>
        <c:lblOffset val="100"/>
        <c:noMultiLvlLbl val="0"/>
      </c:catAx>
      <c:valAx>
        <c:axId val="545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5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5"/>
          <c:y val="0.03025"/>
          <c:w val="0.08225"/>
          <c:h val="0.1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2275"/>
          <c:w val="0.93375"/>
          <c:h val="0.84625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49083742"/>
        <c:axId val="39100495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16360136"/>
        <c:axId val="13023497"/>
      </c:lineChart>
      <c:catAx>
        <c:axId val="49083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100495"/>
        <c:crosses val="autoZero"/>
        <c:auto val="0"/>
        <c:lblOffset val="100"/>
        <c:noMultiLvlLbl val="0"/>
      </c:catAx>
      <c:valAx>
        <c:axId val="3910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83742"/>
        <c:crossesAt val="1"/>
        <c:crossBetween val="between"/>
        <c:dispUnits/>
      </c:valAx>
      <c:catAx>
        <c:axId val="16360136"/>
        <c:scaling>
          <c:orientation val="minMax"/>
        </c:scaling>
        <c:axPos val="b"/>
        <c:delete val="1"/>
        <c:majorTickMark val="in"/>
        <c:minorTickMark val="none"/>
        <c:tickLblPos val="nextTo"/>
        <c:crossAx val="13023497"/>
        <c:crosses val="autoZero"/>
        <c:auto val="0"/>
        <c:lblOffset val="100"/>
        <c:noMultiLvlLbl val="0"/>
      </c:catAx>
      <c:valAx>
        <c:axId val="1302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601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525"/>
          <c:y val="0.28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9"/>
          <c:w val="0.963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50102610"/>
        <c:axId val="48270307"/>
      </c:barChart>
      <c:catAx>
        <c:axId val="501026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270307"/>
        <c:crosses val="autoZero"/>
        <c:auto val="0"/>
        <c:lblOffset val="100"/>
        <c:noMultiLvlLbl val="0"/>
      </c:catAx>
      <c:valAx>
        <c:axId val="48270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102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2195"/>
          <c:w val="0.1135"/>
          <c:h val="0.178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5075"/>
          <c:y val="0.19625"/>
          <c:w val="0.45125"/>
          <c:h val="0.72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2155"/>
          <c:w val="0.11525"/>
          <c:h val="0.263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0925"/>
          <c:y val="0.16175"/>
          <c:w val="0.43075"/>
          <c:h val="0.74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1685"/>
          <c:w val="0.106"/>
          <c:h val="0.2247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785"/>
          <c:w val="0.97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31779580"/>
        <c:axId val="17580765"/>
      </c:barChart>
      <c:catAx>
        <c:axId val="317795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580765"/>
        <c:crosses val="autoZero"/>
        <c:auto val="0"/>
        <c:lblOffset val="100"/>
        <c:noMultiLvlLbl val="0"/>
      </c:catAx>
      <c:valAx>
        <c:axId val="17580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79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1245"/>
          <c:w val="0.11675"/>
          <c:h val="0.171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5175"/>
          <c:w val="0.9725"/>
          <c:h val="0.9482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 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24009158"/>
        <c:axId val="14755831"/>
      </c:barChart>
      <c:catAx>
        <c:axId val="240091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755831"/>
        <c:crosses val="autoZero"/>
        <c:auto val="0"/>
        <c:lblOffset val="100"/>
        <c:noMultiLvlLbl val="0"/>
      </c:catAx>
      <c:valAx>
        <c:axId val="14755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009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"/>
          <c:y val="0.29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2925"/>
          <c:y val="0.17375"/>
          <c:w val="0.4335"/>
          <c:h val="0.75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75"/>
          <c:y val="0.0972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valeurs de production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0"/>
      <c:depthPercent val="200"/>
      <c:rAngAx val="1"/>
    </c:view3D>
    <c:plotArea>
      <c:layout>
        <c:manualLayout>
          <c:xMode val="edge"/>
          <c:yMode val="edge"/>
          <c:x val="0.0865"/>
          <c:y val="0.20675"/>
          <c:w val="0.71625"/>
          <c:h val="0.6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recettes'!$C$34,'Récapitulatif des recettes'!$F$34,'Récapitulatif des recettes'!$I$34)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125"/>
          <c:w val="0.119"/>
          <c:h val="0.22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5875"/>
          <c:y val="0.2315"/>
          <c:w val="0.426"/>
          <c:h val="0.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29575"/>
          <c:w val="0.1075"/>
          <c:h val="0.4647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recettes de l'exploitation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8925"/>
          <c:y val="0.23525"/>
          <c:w val="0.75625"/>
          <c:h val="0.62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recettes'!$E$34,'Récapitulatif des recettes'!$H$34,'Récapitulatif des recettes'!$K$34)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5"/>
          <c:y val="0.1155"/>
          <c:w val="0.1255"/>
          <c:h val="0.216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la luzerne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7875"/>
          <c:w val="0.967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cultures'!$A$136:$A$161</c:f>
              <c:strCache/>
            </c:strRef>
          </c:cat>
          <c:val>
            <c:numRef>
              <c:f>'Temps de travaux des cultures'!$C$136:$C$161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cultures'!$A$136:$A$161</c:f>
              <c:strCache/>
            </c:strRef>
          </c:cat>
          <c:val>
            <c:numRef>
              <c:f>'Temps de travaux des cultures'!$D$136:$D$161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cultures'!$A$136:$A$161</c:f>
              <c:strCache/>
            </c:strRef>
          </c:cat>
          <c:val>
            <c:numRef>
              <c:f>'Temps de travaux des cultures'!$E$136:$E$161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cultures'!$A$136:$A$161</c:f>
              <c:strCache/>
            </c:strRef>
          </c:cat>
          <c:val>
            <c:numRef>
              <c:f>'Temps de travaux des cultures'!$F$136:$F$161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cultures'!$A$136:$A$161</c:f>
              <c:strCache/>
            </c:strRef>
          </c:cat>
          <c:val>
            <c:numRef>
              <c:f>'Temps de travaux des cultures'!$G$136:$G$161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cultures'!$A$136:$A$161</c:f>
              <c:strCache/>
            </c:strRef>
          </c:cat>
          <c:val>
            <c:numRef>
              <c:f>'Temps de travaux des cultures'!$H$136:$H$161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22957816"/>
        <c:axId val="5293753"/>
      </c:barChart>
      <c:catAx>
        <c:axId val="229578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93753"/>
        <c:crosses val="autoZero"/>
        <c:auto val="0"/>
        <c:lblOffset val="100"/>
        <c:noMultiLvlLbl val="0"/>
      </c:catAx>
      <c:valAx>
        <c:axId val="529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957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186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la luzerne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70"/>
      <c:depthPercent val="200"/>
      <c:rAngAx val="1"/>
    </c:view3D>
    <c:plotArea>
      <c:layout>
        <c:manualLayout>
          <c:xMode val="edge"/>
          <c:yMode val="edge"/>
          <c:x val="0.23775"/>
          <c:y val="0.227"/>
          <c:w val="0.45075"/>
          <c:h val="0.70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cultures'!$C$134:$H$134</c:f>
              <c:strCache/>
            </c:strRef>
          </c:cat>
          <c:val>
            <c:numRef>
              <c:f>'Temps de travaux des cultures'!$C$162:$H$162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25"/>
          <c:y val="0.2867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Surface emblav?e par culture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095"/>
          <c:y val="0.075"/>
          <c:w val="0.97925"/>
          <c:h val="0.904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récoltes'!$G$6:$G$18</c:f>
              <c:strCache/>
            </c:strRef>
          </c:cat>
          <c:val>
            <c:numRef>
              <c:f>'Récapitulatif des récoltes'!$J$6:$J$18</c:f>
              <c:numCache/>
            </c:numRef>
          </c:val>
          <c:shape val="box"/>
        </c:ser>
        <c:gapWidth val="83"/>
        <c:gapDepth val="0"/>
        <c:shape val="box"/>
        <c:axId val="47643778"/>
        <c:axId val="26140819"/>
      </c:bar3DChart>
      <c:catAx>
        <c:axId val="47643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140819"/>
        <c:crosses val="autoZero"/>
        <c:auto val="0"/>
        <c:lblOffset val="100"/>
        <c:noMultiLvlLbl val="0"/>
      </c:catAx>
      <c:valAx>
        <c:axId val="26140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437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Production en dinars des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35"/>
          <c:y val="0.08075"/>
          <c:w val="0.97125"/>
          <c:h val="0.89425"/>
        </c:manualLayout>
      </c:layout>
      <c:bar3DChart>
        <c:barDir val="bar"/>
        <c:grouping val="clustered"/>
        <c:varyColors val="0"/>
        <c:ser>
          <c:idx val="0"/>
          <c:order val="0"/>
          <c:tx>
            <c:v>production brute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récoltes'!$G$6:$G$18,'Récapitulatif des récoltes'!$G$21:$G$24)</c:f>
              <c:strCache/>
            </c:strRef>
          </c:cat>
          <c:val>
            <c:numRef>
              <c:f>('Récapitulatif des récoltes'!$L$6:$L$18,'Récapitulatif des récoltes'!$L$21:$L$24)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production par are ou pied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récoltes'!$G$6:$G$18,'Récapitulatif des récoltes'!$G$21:$G$24)</c:f>
              <c:strCache/>
            </c:strRef>
          </c:cat>
          <c:val>
            <c:numRef>
              <c:f>('Récapitulatif des récoltes'!$M$6:$M$18,'Récapitulatif des récoltes'!$M$21:$M$24)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gapWidth val="83"/>
        <c:gapDepth val="0"/>
        <c:shape val="box"/>
        <c:axId val="33940780"/>
        <c:axId val="37031565"/>
      </c:bar3DChart>
      <c:catAx>
        <c:axId val="33940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7031565"/>
        <c:crosses val="autoZero"/>
        <c:auto val="0"/>
        <c:lblOffset val="100"/>
        <c:noMultiLvlLbl val="0"/>
      </c:catAx>
      <c:valAx>
        <c:axId val="37031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0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35"/>
          <c:y val="0.3375"/>
          <c:w val="0.19525"/>
          <c:h val="0.079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r?coltes en valeur de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85"/>
          <c:w val="0.9535"/>
          <c:h val="0.906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récoltes'!$C$6:$C$31</c:f>
              <c:numCache/>
            </c:numRef>
          </c:val>
        </c:ser>
        <c:overlap val="100"/>
        <c:gapWidth val="50"/>
        <c:axId val="64848630"/>
        <c:axId val="46766759"/>
      </c:barChart>
      <c:catAx>
        <c:axId val="648486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766759"/>
        <c:crosses val="autoZero"/>
        <c:auto val="0"/>
        <c:lblOffset val="100"/>
        <c:noMultiLvlLbl val="0"/>
      </c:catAx>
      <c:valAx>
        <c:axId val="46766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486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310"/>
      <c:depthPercent val="200"/>
      <c:rAngAx val="1"/>
    </c:view3D>
    <c:plotArea>
      <c:layout>
        <c:manualLayout>
          <c:xMode val="edge"/>
          <c:yMode val="edge"/>
          <c:x val="0.06475"/>
          <c:y val="0.1925"/>
          <c:w val="0.8705"/>
          <c:h val="0.70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287"/>
          <c:w val="0.1185"/>
          <c:h val="0.270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annuels de diff?rentes cultures</a:t>
            </a:r>
          </a:p>
        </c:rich>
      </c:tx>
      <c:layout>
        <c:manualLayout>
          <c:xMode val="factor"/>
          <c:yMode val="factor"/>
          <c:x val="0.162"/>
          <c:y val="0"/>
        </c:manualLayout>
      </c:layout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"/>
          <c:y val="0.01"/>
          <c:w val="1"/>
          <c:h val="0.99"/>
        </c:manualLayout>
      </c:layout>
      <c:bar3DChart>
        <c:barDir val="col"/>
        <c:grouping val="stacked"/>
        <c:varyColors val="0"/>
        <c:ser>
          <c:idx val="0"/>
          <c:order val="0"/>
          <c:tx>
            <c:v>travail 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culture'!$A$5:$A$20</c:f>
              <c:strCache/>
            </c:strRef>
          </c:cat>
          <c:val>
            <c:numRef>
              <c:f>'Coûts de production pas culture'!$C$5:$C$20</c:f>
              <c:numCache/>
            </c:numRef>
          </c:val>
          <c:shape val="box"/>
        </c:ser>
        <c:ser>
          <c:idx val="1"/>
          <c:order val="1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culture'!$A$5:$A$20</c:f>
              <c:strCache/>
            </c:strRef>
          </c:cat>
          <c:val>
            <c:numRef>
              <c:f>'Coûts de production pas culture'!$E$5:$E$20</c:f>
              <c:numCache/>
            </c:numRef>
          </c:val>
          <c:shape val="box"/>
        </c:ser>
        <c:ser>
          <c:idx val="2"/>
          <c:order val="2"/>
          <c:tx>
            <c:v>produits phyto-sanitaires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culture'!$A$5:$A$20</c:f>
              <c:strCache/>
            </c:strRef>
          </c:cat>
          <c:val>
            <c:numRef>
              <c:f>'Coûts de production pas culture'!$H$5:$H$20</c:f>
              <c:numCache/>
            </c:numRef>
          </c:val>
          <c:shape val="box"/>
        </c:ser>
        <c:ser>
          <c:idx val="3"/>
          <c:order val="3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culture'!$A$5:$A$20</c:f>
              <c:strCache/>
            </c:strRef>
          </c:cat>
          <c:val>
            <c:numRef>
              <c:f>'Coûts de production pas culture'!$J$5:$J$20</c:f>
              <c:numCache/>
            </c:numRef>
          </c:val>
          <c:shape val="box"/>
        </c:ser>
        <c:overlap val="100"/>
        <c:gapDepth val="0"/>
        <c:shape val="box"/>
        <c:axId val="18247648"/>
        <c:axId val="30011105"/>
      </c:bar3DChart>
      <c:catAx>
        <c:axId val="1824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0011105"/>
        <c:crosses val="autoZero"/>
        <c:auto val="0"/>
        <c:lblOffset val="100"/>
        <c:noMultiLvlLbl val="0"/>
      </c:catAx>
      <c:valAx>
        <c:axId val="30011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47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"/>
          <c:y val="0.358"/>
          <c:w val="0.19"/>
          <c:h val="0.19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0.2045</cdr:y>
    </cdr:from>
    <cdr:to>
      <cdr:x>0.2835</cdr:x>
      <cdr:y>0.307</cdr:y>
    </cdr:to>
    <cdr:sp>
      <cdr:nvSpPr>
        <cdr:cNvPr id="1" name="Line 1"/>
        <cdr:cNvSpPr>
          <a:spLocks/>
        </cdr:cNvSpPr>
      </cdr:nvSpPr>
      <cdr:spPr>
        <a:xfrm flipH="1">
          <a:off x="1838325" y="723900"/>
          <a:ext cx="4667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0.23475</cdr:x>
      <cdr:y>0.157</cdr:y>
    </cdr:from>
    <cdr:to>
      <cdr:x>0.34175</cdr:x>
      <cdr:y>0.21425</cdr:y>
    </cdr:to>
    <cdr:sp>
      <cdr:nvSpPr>
        <cdr:cNvPr id="2" name="Texte 2"/>
        <cdr:cNvSpPr txBox="1">
          <a:spLocks noChangeArrowheads="1"/>
        </cdr:cNvSpPr>
      </cdr:nvSpPr>
      <cdr:spPr>
        <a:xfrm>
          <a:off x="1914525" y="552450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0.31925</cdr:x>
      <cdr:y>0.2905</cdr:y>
    </cdr:from>
    <cdr:to>
      <cdr:x>0.352</cdr:x>
      <cdr:y>0.41775</cdr:y>
    </cdr:to>
    <cdr:sp>
      <cdr:nvSpPr>
        <cdr:cNvPr id="3" name="Line 3"/>
        <cdr:cNvSpPr>
          <a:spLocks/>
        </cdr:cNvSpPr>
      </cdr:nvSpPr>
      <cdr:spPr>
        <a:xfrm flipH="1">
          <a:off x="2600325" y="1028700"/>
          <a:ext cx="2667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0.2405</cdr:y>
    </cdr:from>
    <cdr:to>
      <cdr:x>0.5105</cdr:x>
      <cdr:y>0.2985</cdr:y>
    </cdr:to>
    <cdr:sp>
      <cdr:nvSpPr>
        <cdr:cNvPr id="4" name="Texte 4"/>
        <cdr:cNvSpPr txBox="1">
          <a:spLocks noChangeArrowheads="1"/>
        </cdr:cNvSpPr>
      </cdr:nvSpPr>
      <cdr:spPr>
        <a:xfrm>
          <a:off x="2533650" y="847725"/>
          <a:ext cx="1628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suspension des régimes</a:t>
          </a:r>
        </a:p>
      </cdr:txBody>
    </cdr:sp>
  </cdr:relSizeAnchor>
  <cdr:relSizeAnchor xmlns:cdr="http://schemas.openxmlformats.org/drawingml/2006/chartDrawing">
    <cdr:from>
      <cdr:x>0.41675</cdr:x>
      <cdr:y>0.415</cdr:y>
    </cdr:from>
    <cdr:to>
      <cdr:x>0.518</cdr:x>
      <cdr:y>0.49475</cdr:y>
    </cdr:to>
    <cdr:sp>
      <cdr:nvSpPr>
        <cdr:cNvPr id="5" name="Line 5"/>
        <cdr:cNvSpPr>
          <a:spLocks/>
        </cdr:cNvSpPr>
      </cdr:nvSpPr>
      <cdr:spPr>
        <a:xfrm flipH="1">
          <a:off x="3400425" y="1466850"/>
          <a:ext cx="82867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0.474</cdr:x>
      <cdr:y>0.369</cdr:y>
    </cdr:from>
    <cdr:to>
      <cdr:x>0.61575</cdr:x>
      <cdr:y>0.42625</cdr:y>
    </cdr:to>
    <cdr:sp>
      <cdr:nvSpPr>
        <cdr:cNvPr id="6" name="Texte 6"/>
        <cdr:cNvSpPr txBox="1">
          <a:spLocks noChangeArrowheads="1"/>
        </cdr:cNvSpPr>
      </cdr:nvSpPr>
      <cdr:spPr>
        <a:xfrm>
          <a:off x="3867150" y="1304925"/>
          <a:ext cx="1152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récolte des bella'</a:t>
          </a:r>
        </a:p>
      </cdr:txBody>
    </cdr:sp>
  </cdr:relSizeAnchor>
  <cdr:relSizeAnchor xmlns:cdr="http://schemas.openxmlformats.org/drawingml/2006/chartDrawing">
    <cdr:from>
      <cdr:x>0.8625</cdr:x>
      <cdr:y>0.528</cdr:y>
    </cdr:from>
    <cdr:to>
      <cdr:x>0.92725</cdr:x>
      <cdr:y>0.69275</cdr:y>
    </cdr:to>
    <cdr:sp>
      <cdr:nvSpPr>
        <cdr:cNvPr id="7" name="Line 7"/>
        <cdr:cNvSpPr>
          <a:spLocks/>
        </cdr:cNvSpPr>
      </cdr:nvSpPr>
      <cdr:spPr>
        <a:xfrm>
          <a:off x="7038975" y="1866900"/>
          <a:ext cx="52387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0.478</cdr:y>
    </cdr:from>
    <cdr:to>
      <cdr:x>0.88225</cdr:x>
      <cdr:y>0.53575</cdr:y>
    </cdr:to>
    <cdr:sp>
      <cdr:nvSpPr>
        <cdr:cNvPr id="8" name="Texte 8"/>
        <cdr:cNvSpPr txBox="1">
          <a:spLocks noChangeArrowheads="1"/>
        </cdr:cNvSpPr>
      </cdr:nvSpPr>
      <cdr:spPr>
        <a:xfrm>
          <a:off x="6324600" y="168592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0.65125</cdr:x>
      <cdr:y>0.53375</cdr:y>
    </cdr:from>
    <cdr:to>
      <cdr:x>0.74225</cdr:x>
      <cdr:y>0.591</cdr:y>
    </cdr:to>
    <cdr:sp>
      <cdr:nvSpPr>
        <cdr:cNvPr id="9" name="Texte 9"/>
        <cdr:cNvSpPr txBox="1">
          <a:spLocks noChangeArrowheads="1"/>
        </cdr:cNvSpPr>
      </cdr:nvSpPr>
      <cdr:spPr>
        <a:xfrm>
          <a:off x="5314950" y="1885950"/>
          <a:ext cx="742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nettoyage</a:t>
          </a:r>
        </a:p>
      </cdr:txBody>
    </cdr:sp>
  </cdr:relSizeAnchor>
  <cdr:relSizeAnchor xmlns:cdr="http://schemas.openxmlformats.org/drawingml/2006/chartDrawing">
    <cdr:from>
      <cdr:x>0.69925</cdr:x>
      <cdr:y>0.58475</cdr:y>
    </cdr:from>
    <cdr:to>
      <cdr:x>0.71425</cdr:x>
      <cdr:y>0.649</cdr:y>
    </cdr:to>
    <cdr:sp>
      <cdr:nvSpPr>
        <cdr:cNvPr id="10" name="Line 10"/>
        <cdr:cNvSpPr>
          <a:spLocks/>
        </cdr:cNvSpPr>
      </cdr:nvSpPr>
      <cdr:spPr>
        <a:xfrm>
          <a:off x="5705475" y="2066925"/>
          <a:ext cx="1238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85725</xdr:rowOff>
    </xdr:from>
    <xdr:to>
      <xdr:col>10</xdr:col>
      <xdr:colOff>962025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8820150"/>
        <a:ext cx="9915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10</xdr:col>
      <xdr:colOff>962025</xdr:colOff>
      <xdr:row>54</xdr:row>
      <xdr:rowOff>219075</xdr:rowOff>
    </xdr:to>
    <xdr:graphicFrame>
      <xdr:nvGraphicFramePr>
        <xdr:cNvPr id="2" name="Chart 2"/>
        <xdr:cNvGraphicFramePr/>
      </xdr:nvGraphicFramePr>
      <xdr:xfrm>
        <a:off x="0" y="12525375"/>
        <a:ext cx="9915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180975</xdr:rowOff>
    </xdr:from>
    <xdr:to>
      <xdr:col>6</xdr:col>
      <xdr:colOff>733425</xdr:colOff>
      <xdr:row>46</xdr:row>
      <xdr:rowOff>123825</xdr:rowOff>
    </xdr:to>
    <xdr:graphicFrame>
      <xdr:nvGraphicFramePr>
        <xdr:cNvPr id="1" name="Chart 2"/>
        <xdr:cNvGraphicFramePr/>
      </xdr:nvGraphicFramePr>
      <xdr:xfrm>
        <a:off x="0" y="9496425"/>
        <a:ext cx="53054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34</xdr:row>
      <xdr:rowOff>180975</xdr:rowOff>
    </xdr:from>
    <xdr:to>
      <xdr:col>13</xdr:col>
      <xdr:colOff>752475</xdr:colOff>
      <xdr:row>46</xdr:row>
      <xdr:rowOff>123825</xdr:rowOff>
    </xdr:to>
    <xdr:graphicFrame>
      <xdr:nvGraphicFramePr>
        <xdr:cNvPr id="2" name="Chart 3"/>
        <xdr:cNvGraphicFramePr/>
      </xdr:nvGraphicFramePr>
      <xdr:xfrm>
        <a:off x="5334000" y="9496425"/>
        <a:ext cx="53244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10</xdr:col>
      <xdr:colOff>733425</xdr:colOff>
      <xdr:row>49</xdr:row>
      <xdr:rowOff>152400</xdr:rowOff>
    </xdr:to>
    <xdr:graphicFrame>
      <xdr:nvGraphicFramePr>
        <xdr:cNvPr id="1" name="Chart 4"/>
        <xdr:cNvGraphicFramePr/>
      </xdr:nvGraphicFramePr>
      <xdr:xfrm>
        <a:off x="0" y="6553200"/>
        <a:ext cx="8162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28575</xdr:rowOff>
    </xdr:from>
    <xdr:to>
      <xdr:col>10</xdr:col>
      <xdr:colOff>733425</xdr:colOff>
      <xdr:row>61</xdr:row>
      <xdr:rowOff>85725</xdr:rowOff>
    </xdr:to>
    <xdr:graphicFrame>
      <xdr:nvGraphicFramePr>
        <xdr:cNvPr id="2" name="Chart 5"/>
        <xdr:cNvGraphicFramePr/>
      </xdr:nvGraphicFramePr>
      <xdr:xfrm>
        <a:off x="0" y="10172700"/>
        <a:ext cx="81629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162</xdr:row>
      <xdr:rowOff>190500</xdr:rowOff>
    </xdr:from>
    <xdr:to>
      <xdr:col>10</xdr:col>
      <xdr:colOff>733425</xdr:colOff>
      <xdr:row>180</xdr:row>
      <xdr:rowOff>123825</xdr:rowOff>
    </xdr:to>
    <xdr:graphicFrame>
      <xdr:nvGraphicFramePr>
        <xdr:cNvPr id="3" name="Chart 8"/>
        <xdr:cNvGraphicFramePr/>
      </xdr:nvGraphicFramePr>
      <xdr:xfrm>
        <a:off x="0" y="33166050"/>
        <a:ext cx="816292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181</xdr:row>
      <xdr:rowOff>47625</xdr:rowOff>
    </xdr:from>
    <xdr:to>
      <xdr:col>10</xdr:col>
      <xdr:colOff>733425</xdr:colOff>
      <xdr:row>192</xdr:row>
      <xdr:rowOff>114300</xdr:rowOff>
    </xdr:to>
    <xdr:graphicFrame>
      <xdr:nvGraphicFramePr>
        <xdr:cNvPr id="4" name="Chart 9"/>
        <xdr:cNvGraphicFramePr/>
      </xdr:nvGraphicFramePr>
      <xdr:xfrm>
        <a:off x="0" y="36823650"/>
        <a:ext cx="81629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11</xdr:col>
      <xdr:colOff>180975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0" y="13906500"/>
        <a:ext cx="95726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219075</xdr:rowOff>
    </xdr:from>
    <xdr:to>
      <xdr:col>11</xdr:col>
      <xdr:colOff>180975</xdr:colOff>
      <xdr:row>89</xdr:row>
      <xdr:rowOff>219075</xdr:rowOff>
    </xdr:to>
    <xdr:graphicFrame>
      <xdr:nvGraphicFramePr>
        <xdr:cNvPr id="2" name="Chart 2"/>
        <xdr:cNvGraphicFramePr/>
      </xdr:nvGraphicFramePr>
      <xdr:xfrm>
        <a:off x="0" y="18773775"/>
        <a:ext cx="9572625" cy="607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800100</xdr:colOff>
      <xdr:row>32</xdr:row>
      <xdr:rowOff>219075</xdr:rowOff>
    </xdr:from>
    <xdr:to>
      <xdr:col>12</xdr:col>
      <xdr:colOff>114300</xdr:colOff>
      <xdr:row>48</xdr:row>
      <xdr:rowOff>219075</xdr:rowOff>
    </xdr:to>
    <xdr:graphicFrame>
      <xdr:nvGraphicFramePr>
        <xdr:cNvPr id="3" name="Chart 3"/>
        <xdr:cNvGraphicFramePr/>
      </xdr:nvGraphicFramePr>
      <xdr:xfrm>
        <a:off x="800100" y="9105900"/>
        <a:ext cx="9525000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66675</xdr:rowOff>
    </xdr:from>
    <xdr:to>
      <xdr:col>15</xdr:col>
      <xdr:colOff>0</xdr:colOff>
      <xdr:row>46</xdr:row>
      <xdr:rowOff>190500</xdr:rowOff>
    </xdr:to>
    <xdr:graphicFrame>
      <xdr:nvGraphicFramePr>
        <xdr:cNvPr id="1" name="Chart 2"/>
        <xdr:cNvGraphicFramePr/>
      </xdr:nvGraphicFramePr>
      <xdr:xfrm>
        <a:off x="0" y="10877550"/>
        <a:ext cx="140112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104775</xdr:rowOff>
    </xdr:from>
    <xdr:to>
      <xdr:col>12</xdr:col>
      <xdr:colOff>657225</xdr:colOff>
      <xdr:row>33</xdr:row>
      <xdr:rowOff>228600</xdr:rowOff>
    </xdr:to>
    <xdr:graphicFrame>
      <xdr:nvGraphicFramePr>
        <xdr:cNvPr id="1" name="Chart 4"/>
        <xdr:cNvGraphicFramePr/>
      </xdr:nvGraphicFramePr>
      <xdr:xfrm>
        <a:off x="0" y="6677025"/>
        <a:ext cx="105156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12</xdr:col>
      <xdr:colOff>657225</xdr:colOff>
      <xdr:row>46</xdr:row>
      <xdr:rowOff>190500</xdr:rowOff>
    </xdr:to>
    <xdr:graphicFrame>
      <xdr:nvGraphicFramePr>
        <xdr:cNvPr id="2" name="Chart 5"/>
        <xdr:cNvGraphicFramePr/>
      </xdr:nvGraphicFramePr>
      <xdr:xfrm>
        <a:off x="0" y="10725150"/>
        <a:ext cx="105156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257175</xdr:rowOff>
    </xdr:from>
    <xdr:to>
      <xdr:col>10</xdr:col>
      <xdr:colOff>838200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9324975"/>
        <a:ext cx="9410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142875</xdr:rowOff>
    </xdr:from>
    <xdr:to>
      <xdr:col>9</xdr:col>
      <xdr:colOff>838200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0" y="6581775"/>
        <a:ext cx="86391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9</xdr:col>
      <xdr:colOff>828675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0" y="5581650"/>
        <a:ext cx="83724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28575</xdr:rowOff>
    </xdr:from>
    <xdr:to>
      <xdr:col>9</xdr:col>
      <xdr:colOff>828675</xdr:colOff>
      <xdr:row>71</xdr:row>
      <xdr:rowOff>133350</xdr:rowOff>
    </xdr:to>
    <xdr:graphicFrame>
      <xdr:nvGraphicFramePr>
        <xdr:cNvPr id="2" name="Chart 4"/>
        <xdr:cNvGraphicFramePr/>
      </xdr:nvGraphicFramePr>
      <xdr:xfrm>
        <a:off x="0" y="9344025"/>
        <a:ext cx="83724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104775</xdr:rowOff>
    </xdr:from>
    <xdr:to>
      <xdr:col>13</xdr:col>
      <xdr:colOff>733425</xdr:colOff>
      <xdr:row>77</xdr:row>
      <xdr:rowOff>0</xdr:rowOff>
    </xdr:to>
    <xdr:graphicFrame>
      <xdr:nvGraphicFramePr>
        <xdr:cNvPr id="1" name="Chart 1"/>
        <xdr:cNvGraphicFramePr/>
      </xdr:nvGraphicFramePr>
      <xdr:xfrm>
        <a:off x="0" y="10877550"/>
        <a:ext cx="106965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13</xdr:col>
      <xdr:colOff>733425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0" y="6886575"/>
        <a:ext cx="106965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5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L3" sqref="L3"/>
      <selection pane="bottomLeft" activeCell="A1" sqref="A1"/>
    </sheetView>
  </sheetViews>
  <sheetFormatPr defaultColWidth="11.00390625" defaultRowHeight="15.75" customHeight="1"/>
  <cols>
    <col min="1" max="2" width="9.75390625" style="9" customWidth="1"/>
    <col min="3" max="8" width="9.75390625" style="4" customWidth="1"/>
    <col min="9" max="9" width="9.75390625" style="51" customWidth="1"/>
    <col min="10" max="10" width="9.75390625" style="4" customWidth="1"/>
    <col min="11" max="16384" width="9.75390625" style="8" customWidth="1"/>
  </cols>
  <sheetData>
    <row r="1" spans="1:9" ht="15.75" customHeight="1">
      <c r="A1" s="1" t="s">
        <v>127</v>
      </c>
      <c r="B1" s="2"/>
      <c r="C1" s="3"/>
      <c r="E1" s="5"/>
      <c r="F1" s="6" t="s">
        <v>128</v>
      </c>
      <c r="G1" s="5"/>
      <c r="I1" s="7"/>
    </row>
    <row r="2" spans="1:9" ht="27" customHeight="1" thickBot="1">
      <c r="A2" s="1" t="s">
        <v>129</v>
      </c>
      <c r="C2" s="3"/>
      <c r="D2" s="10" t="s">
        <v>130</v>
      </c>
      <c r="E2" s="11" t="s">
        <v>131</v>
      </c>
      <c r="H2" s="5"/>
      <c r="I2" s="7"/>
    </row>
    <row r="3" spans="1:11" ht="15.75" customHeight="1">
      <c r="A3" s="12" t="s">
        <v>132</v>
      </c>
      <c r="B3" s="13" t="s">
        <v>133</v>
      </c>
      <c r="C3" s="14" t="s">
        <v>134</v>
      </c>
      <c r="D3" s="15" t="s">
        <v>135</v>
      </c>
      <c r="E3" s="15" t="s">
        <v>136</v>
      </c>
      <c r="F3" s="15" t="s">
        <v>137</v>
      </c>
      <c r="G3" s="15" t="s">
        <v>138</v>
      </c>
      <c r="H3" s="15" t="s">
        <v>139</v>
      </c>
      <c r="I3" s="16" t="s">
        <v>140</v>
      </c>
      <c r="J3" s="17" t="s">
        <v>141</v>
      </c>
      <c r="K3" s="18"/>
    </row>
    <row r="4" spans="1:11" ht="15.75" customHeight="1" thickBot="1">
      <c r="A4" s="19"/>
      <c r="B4" s="20"/>
      <c r="C4" s="21"/>
      <c r="D4" s="22"/>
      <c r="E4" s="22"/>
      <c r="F4" s="22"/>
      <c r="G4" s="22"/>
      <c r="H4" s="22"/>
      <c r="I4" s="23"/>
      <c r="J4" s="24" t="s">
        <v>142</v>
      </c>
      <c r="K4" s="25" t="s">
        <v>143</v>
      </c>
    </row>
    <row r="5" spans="1:11" ht="15.75" customHeight="1">
      <c r="A5" s="26" t="s">
        <v>144</v>
      </c>
      <c r="B5" s="27" t="s">
        <v>145</v>
      </c>
      <c r="C5" s="28"/>
      <c r="D5" s="29"/>
      <c r="E5" s="29"/>
      <c r="F5" s="29"/>
      <c r="G5" s="29"/>
      <c r="H5" s="29">
        <v>9</v>
      </c>
      <c r="I5" s="30">
        <f aca="true" t="shared" si="0" ref="I5:I31">SUM(C5:H5)</f>
        <v>9</v>
      </c>
      <c r="J5" s="31"/>
      <c r="K5" s="32"/>
    </row>
    <row r="6" spans="1:11" ht="15.75" customHeight="1" thickBot="1">
      <c r="A6" s="33"/>
      <c r="B6" s="34" t="s">
        <v>146</v>
      </c>
      <c r="C6" s="35"/>
      <c r="D6" s="24"/>
      <c r="E6" s="24"/>
      <c r="F6" s="24"/>
      <c r="G6" s="24"/>
      <c r="H6" s="24">
        <v>5</v>
      </c>
      <c r="I6" s="36">
        <f t="shared" si="0"/>
        <v>5</v>
      </c>
      <c r="J6" s="24"/>
      <c r="K6" s="37"/>
    </row>
    <row r="7" spans="1:11" ht="15.75" customHeight="1">
      <c r="A7" s="38" t="s">
        <v>147</v>
      </c>
      <c r="B7" s="39" t="s">
        <v>148</v>
      </c>
      <c r="C7" s="40"/>
      <c r="D7" s="41"/>
      <c r="E7" s="41"/>
      <c r="F7" s="41"/>
      <c r="G7" s="41"/>
      <c r="H7" s="41">
        <v>32.5</v>
      </c>
      <c r="I7" s="42">
        <f t="shared" si="0"/>
        <v>32.5</v>
      </c>
      <c r="J7" s="31"/>
      <c r="K7" s="32"/>
    </row>
    <row r="8" spans="1:11" ht="15.75" customHeight="1" thickBot="1">
      <c r="A8" s="33"/>
      <c r="B8" s="34" t="s">
        <v>149</v>
      </c>
      <c r="C8" s="35"/>
      <c r="D8" s="24"/>
      <c r="E8" s="24"/>
      <c r="F8" s="24"/>
      <c r="G8" s="24"/>
      <c r="H8" s="24">
        <v>32.5</v>
      </c>
      <c r="I8" s="36">
        <f t="shared" si="0"/>
        <v>32.5</v>
      </c>
      <c r="J8" s="24"/>
      <c r="K8" s="37"/>
    </row>
    <row r="9" spans="1:11" ht="15.75" customHeight="1">
      <c r="A9" s="38" t="s">
        <v>150</v>
      </c>
      <c r="B9" s="39" t="s">
        <v>151</v>
      </c>
      <c r="C9" s="40"/>
      <c r="D9" s="41"/>
      <c r="E9" s="41"/>
      <c r="F9" s="41">
        <v>0.5</v>
      </c>
      <c r="G9" s="41"/>
      <c r="H9" s="41"/>
      <c r="I9" s="42">
        <f t="shared" si="0"/>
        <v>0.5</v>
      </c>
      <c r="J9" s="31"/>
      <c r="K9" s="32"/>
    </row>
    <row r="10" spans="1:11" ht="15.75" customHeight="1" thickBot="1">
      <c r="A10" s="38"/>
      <c r="B10" s="39" t="s">
        <v>152</v>
      </c>
      <c r="C10" s="43"/>
      <c r="D10" s="31"/>
      <c r="E10" s="31"/>
      <c r="F10" s="31"/>
      <c r="G10" s="31"/>
      <c r="H10" s="31"/>
      <c r="I10" s="44">
        <f t="shared" si="0"/>
        <v>0</v>
      </c>
      <c r="J10" s="31"/>
      <c r="K10" s="32"/>
    </row>
    <row r="11" spans="1:11" ht="15.75" customHeight="1">
      <c r="A11" s="26" t="s">
        <v>153</v>
      </c>
      <c r="B11" s="45" t="s">
        <v>154</v>
      </c>
      <c r="C11" s="28"/>
      <c r="D11" s="29"/>
      <c r="E11" s="29"/>
      <c r="F11" s="29">
        <v>13.25</v>
      </c>
      <c r="G11" s="29"/>
      <c r="H11" s="29"/>
      <c r="I11" s="30">
        <f t="shared" si="0"/>
        <v>13.25</v>
      </c>
      <c r="J11" s="29"/>
      <c r="K11" s="46"/>
    </row>
    <row r="12" spans="1:11" ht="15.75" customHeight="1" thickBot="1">
      <c r="A12" s="38"/>
      <c r="B12" s="39" t="s">
        <v>155</v>
      </c>
      <c r="C12" s="40"/>
      <c r="D12" s="41"/>
      <c r="E12" s="41"/>
      <c r="F12" s="41"/>
      <c r="G12" s="41">
        <v>5.25</v>
      </c>
      <c r="H12" s="41"/>
      <c r="I12" s="42">
        <f t="shared" si="0"/>
        <v>5.25</v>
      </c>
      <c r="J12" s="31"/>
      <c r="K12" s="32"/>
    </row>
    <row r="13" spans="1:11" ht="15.75" customHeight="1">
      <c r="A13" s="26" t="s">
        <v>156</v>
      </c>
      <c r="B13" s="45" t="s">
        <v>157</v>
      </c>
      <c r="C13" s="28"/>
      <c r="D13" s="29"/>
      <c r="E13" s="29"/>
      <c r="F13" s="29">
        <v>2</v>
      </c>
      <c r="G13" s="29">
        <v>21</v>
      </c>
      <c r="H13" s="29"/>
      <c r="I13" s="30">
        <f t="shared" si="0"/>
        <v>23</v>
      </c>
      <c r="J13" s="29"/>
      <c r="K13" s="46"/>
    </row>
    <row r="14" spans="1:11" ht="15.75" customHeight="1" thickBot="1">
      <c r="A14" s="38"/>
      <c r="B14" s="39" t="s">
        <v>158</v>
      </c>
      <c r="C14" s="40"/>
      <c r="D14" s="41"/>
      <c r="E14" s="41"/>
      <c r="F14" s="41">
        <v>3</v>
      </c>
      <c r="G14" s="41">
        <v>5</v>
      </c>
      <c r="H14" s="41"/>
      <c r="I14" s="42">
        <f t="shared" si="0"/>
        <v>8</v>
      </c>
      <c r="J14" s="31"/>
      <c r="K14" s="32"/>
    </row>
    <row r="15" spans="1:11" ht="15.75" customHeight="1">
      <c r="A15" s="26" t="s">
        <v>159</v>
      </c>
      <c r="B15" s="45" t="s">
        <v>160</v>
      </c>
      <c r="C15" s="28"/>
      <c r="D15" s="29"/>
      <c r="E15" s="29"/>
      <c r="F15" s="29">
        <v>6</v>
      </c>
      <c r="G15" s="29">
        <v>7</v>
      </c>
      <c r="H15" s="29"/>
      <c r="I15" s="30">
        <f t="shared" si="0"/>
        <v>13</v>
      </c>
      <c r="J15" s="29"/>
      <c r="K15" s="46"/>
    </row>
    <row r="16" spans="1:11" ht="15.75" customHeight="1">
      <c r="A16" s="38"/>
      <c r="B16" s="39" t="s">
        <v>161</v>
      </c>
      <c r="C16" s="40"/>
      <c r="D16" s="41"/>
      <c r="E16" s="41"/>
      <c r="F16" s="41"/>
      <c r="G16" s="41">
        <v>14</v>
      </c>
      <c r="H16" s="41"/>
      <c r="I16" s="42">
        <f t="shared" si="0"/>
        <v>14</v>
      </c>
      <c r="J16" s="31"/>
      <c r="K16" s="32"/>
    </row>
    <row r="17" spans="1:11" ht="15.75" customHeight="1" thickBot="1">
      <c r="A17" s="33"/>
      <c r="B17" s="34" t="s">
        <v>162</v>
      </c>
      <c r="C17" s="35"/>
      <c r="D17" s="24"/>
      <c r="E17" s="24"/>
      <c r="F17" s="24"/>
      <c r="G17" s="24">
        <v>6.5</v>
      </c>
      <c r="H17" s="24"/>
      <c r="I17" s="36">
        <f t="shared" si="0"/>
        <v>6.5</v>
      </c>
      <c r="J17" s="24"/>
      <c r="K17" s="37"/>
    </row>
    <row r="18" spans="1:11" ht="15.75" customHeight="1">
      <c r="A18" s="38" t="s">
        <v>163</v>
      </c>
      <c r="B18" s="39" t="s">
        <v>164</v>
      </c>
      <c r="C18" s="40"/>
      <c r="D18" s="41"/>
      <c r="E18" s="41"/>
      <c r="F18" s="41"/>
      <c r="G18" s="41">
        <v>6</v>
      </c>
      <c r="H18" s="41"/>
      <c r="I18" s="42">
        <f t="shared" si="0"/>
        <v>6</v>
      </c>
      <c r="J18" s="31">
        <v>4</v>
      </c>
      <c r="K18" s="32">
        <v>4</v>
      </c>
    </row>
    <row r="19" spans="1:11" ht="15.75" customHeight="1" thickBot="1">
      <c r="A19" s="33"/>
      <c r="B19" s="34" t="s">
        <v>165</v>
      </c>
      <c r="C19" s="35"/>
      <c r="D19" s="24"/>
      <c r="E19" s="24"/>
      <c r="F19" s="24"/>
      <c r="G19" s="24"/>
      <c r="H19" s="24"/>
      <c r="I19" s="36">
        <f t="shared" si="0"/>
        <v>0</v>
      </c>
      <c r="J19" s="24"/>
      <c r="K19" s="37"/>
    </row>
    <row r="20" spans="1:11" ht="15.75" customHeight="1">
      <c r="A20" s="38" t="s">
        <v>166</v>
      </c>
      <c r="B20" s="39" t="s">
        <v>167</v>
      </c>
      <c r="C20" s="40"/>
      <c r="D20" s="41"/>
      <c r="E20" s="41"/>
      <c r="F20" s="41"/>
      <c r="G20" s="41"/>
      <c r="H20" s="41"/>
      <c r="I20" s="42">
        <f t="shared" si="0"/>
        <v>0</v>
      </c>
      <c r="J20" s="31"/>
      <c r="K20" s="32"/>
    </row>
    <row r="21" spans="1:11" ht="15.75" customHeight="1" thickBot="1">
      <c r="A21" s="38"/>
      <c r="B21" s="39" t="s">
        <v>168</v>
      </c>
      <c r="C21" s="43"/>
      <c r="D21" s="31"/>
      <c r="E21" s="31"/>
      <c r="F21" s="31"/>
      <c r="G21" s="31">
        <v>0.75</v>
      </c>
      <c r="H21" s="31"/>
      <c r="I21" s="44">
        <f t="shared" si="0"/>
        <v>0.75</v>
      </c>
      <c r="J21" s="31"/>
      <c r="K21" s="32"/>
    </row>
    <row r="22" spans="1:11" ht="15.75" customHeight="1">
      <c r="A22" s="26" t="s">
        <v>169</v>
      </c>
      <c r="B22" s="45" t="s">
        <v>170</v>
      </c>
      <c r="C22" s="28"/>
      <c r="D22" s="29"/>
      <c r="E22" s="29"/>
      <c r="F22" s="29"/>
      <c r="G22" s="29"/>
      <c r="H22" s="29"/>
      <c r="I22" s="30">
        <f t="shared" si="0"/>
        <v>0</v>
      </c>
      <c r="J22" s="29"/>
      <c r="K22" s="46"/>
    </row>
    <row r="23" spans="1:11" ht="15.75" customHeight="1" thickBot="1">
      <c r="A23" s="38"/>
      <c r="B23" s="39" t="s">
        <v>171</v>
      </c>
      <c r="C23" s="40"/>
      <c r="D23" s="41"/>
      <c r="E23" s="41"/>
      <c r="F23" s="41">
        <v>4</v>
      </c>
      <c r="G23" s="41"/>
      <c r="H23" s="41"/>
      <c r="I23" s="42">
        <f t="shared" si="0"/>
        <v>4</v>
      </c>
      <c r="J23" s="31"/>
      <c r="K23" s="32"/>
    </row>
    <row r="24" spans="1:11" ht="15.75" customHeight="1">
      <c r="A24" s="26" t="s">
        <v>172</v>
      </c>
      <c r="B24" s="45" t="s">
        <v>173</v>
      </c>
      <c r="C24" s="28"/>
      <c r="D24" s="29"/>
      <c r="E24" s="29"/>
      <c r="F24" s="29">
        <v>1.5</v>
      </c>
      <c r="G24" s="29"/>
      <c r="H24" s="29"/>
      <c r="I24" s="30">
        <f t="shared" si="0"/>
        <v>1.5</v>
      </c>
      <c r="J24" s="29"/>
      <c r="K24" s="46"/>
    </row>
    <row r="25" spans="1:11" ht="15.75" customHeight="1" thickBot="1">
      <c r="A25" s="38"/>
      <c r="B25" s="39" t="s">
        <v>174</v>
      </c>
      <c r="C25" s="40"/>
      <c r="D25" s="41"/>
      <c r="E25" s="41"/>
      <c r="F25" s="41">
        <v>4</v>
      </c>
      <c r="G25" s="41"/>
      <c r="H25" s="41"/>
      <c r="I25" s="42">
        <f t="shared" si="0"/>
        <v>4</v>
      </c>
      <c r="J25" s="31"/>
      <c r="K25" s="32"/>
    </row>
    <row r="26" spans="1:11" ht="15.75" customHeight="1">
      <c r="A26" s="26" t="s">
        <v>175</v>
      </c>
      <c r="B26" s="45" t="s">
        <v>176</v>
      </c>
      <c r="C26" s="28"/>
      <c r="D26" s="29"/>
      <c r="E26" s="29"/>
      <c r="F26" s="29">
        <v>3.5</v>
      </c>
      <c r="G26" s="29"/>
      <c r="H26" s="29"/>
      <c r="I26" s="30">
        <f t="shared" si="0"/>
        <v>3.5</v>
      </c>
      <c r="J26" s="29"/>
      <c r="K26" s="46"/>
    </row>
    <row r="27" spans="1:11" ht="15.75" customHeight="1">
      <c r="A27" s="38"/>
      <c r="B27" s="39" t="s">
        <v>177</v>
      </c>
      <c r="C27" s="40"/>
      <c r="D27" s="41"/>
      <c r="E27" s="41"/>
      <c r="F27" s="41"/>
      <c r="G27" s="41"/>
      <c r="H27" s="41"/>
      <c r="I27" s="42">
        <f t="shared" si="0"/>
        <v>0</v>
      </c>
      <c r="J27" s="31"/>
      <c r="K27" s="32"/>
    </row>
    <row r="28" spans="1:11" ht="15.75" customHeight="1" thickBot="1">
      <c r="A28" s="33"/>
      <c r="B28" s="34" t="s">
        <v>178</v>
      </c>
      <c r="C28" s="35"/>
      <c r="D28" s="24"/>
      <c r="E28" s="24"/>
      <c r="F28" s="24"/>
      <c r="G28" s="24"/>
      <c r="H28" s="24"/>
      <c r="I28" s="36">
        <f t="shared" si="0"/>
        <v>0</v>
      </c>
      <c r="J28" s="24"/>
      <c r="K28" s="37"/>
    </row>
    <row r="29" spans="1:11" ht="15.75" customHeight="1">
      <c r="A29" s="38" t="s">
        <v>179</v>
      </c>
      <c r="B29" s="39" t="s">
        <v>180</v>
      </c>
      <c r="C29" s="40"/>
      <c r="D29" s="41"/>
      <c r="E29" s="41"/>
      <c r="F29" s="41"/>
      <c r="G29" s="41"/>
      <c r="H29" s="41">
        <v>2</v>
      </c>
      <c r="I29" s="42">
        <f t="shared" si="0"/>
        <v>2</v>
      </c>
      <c r="J29" s="31"/>
      <c r="K29" s="32"/>
    </row>
    <row r="30" spans="1:11" ht="15.75" customHeight="1" thickBot="1">
      <c r="A30" s="33"/>
      <c r="B30" s="34" t="s">
        <v>181</v>
      </c>
      <c r="C30" s="35"/>
      <c r="D30" s="24"/>
      <c r="E30" s="24">
        <v>2</v>
      </c>
      <c r="F30" s="24"/>
      <c r="G30" s="24"/>
      <c r="H30" s="24">
        <v>5</v>
      </c>
      <c r="I30" s="36">
        <f t="shared" si="0"/>
        <v>7</v>
      </c>
      <c r="J30" s="24"/>
      <c r="K30" s="37"/>
    </row>
    <row r="31" spans="1:11" ht="15.75" customHeight="1" thickBot="1">
      <c r="A31" s="47" t="s">
        <v>140</v>
      </c>
      <c r="B31" s="48"/>
      <c r="C31" s="35">
        <f aca="true" t="shared" si="1" ref="C31:H31">SUM(C5:C30)</f>
        <v>0</v>
      </c>
      <c r="D31" s="24">
        <f t="shared" si="1"/>
        <v>0</v>
      </c>
      <c r="E31" s="24">
        <f t="shared" si="1"/>
        <v>2</v>
      </c>
      <c r="F31" s="24">
        <f t="shared" si="1"/>
        <v>37.75</v>
      </c>
      <c r="G31" s="24">
        <f t="shared" si="1"/>
        <v>65.5</v>
      </c>
      <c r="H31" s="24">
        <f t="shared" si="1"/>
        <v>86</v>
      </c>
      <c r="I31" s="36">
        <f t="shared" si="0"/>
        <v>191.25</v>
      </c>
      <c r="J31" s="24">
        <f>SUM(J5:J30)</f>
        <v>4</v>
      </c>
      <c r="K31" s="37">
        <f>SUM(K5:K30)</f>
        <v>4</v>
      </c>
    </row>
    <row r="64" spans="1:9" ht="15.75" customHeight="1">
      <c r="A64" s="1" t="s">
        <v>127</v>
      </c>
      <c r="B64" s="2"/>
      <c r="C64" s="3"/>
      <c r="E64" s="5"/>
      <c r="F64" s="6" t="s">
        <v>128</v>
      </c>
      <c r="G64" s="5"/>
      <c r="I64" s="7"/>
    </row>
    <row r="65" spans="1:9" ht="27" customHeight="1" thickBot="1">
      <c r="A65" s="1" t="s">
        <v>129</v>
      </c>
      <c r="C65" s="3"/>
      <c r="D65" s="10" t="s">
        <v>130</v>
      </c>
      <c r="E65" s="49" t="s">
        <v>182</v>
      </c>
      <c r="H65" s="5"/>
      <c r="I65" s="7"/>
    </row>
    <row r="66" spans="1:11" ht="15.75" customHeight="1">
      <c r="A66" s="12" t="s">
        <v>132</v>
      </c>
      <c r="B66" s="13" t="s">
        <v>133</v>
      </c>
      <c r="C66" s="14" t="s">
        <v>134</v>
      </c>
      <c r="D66" s="15" t="s">
        <v>135</v>
      </c>
      <c r="E66" s="15" t="s">
        <v>136</v>
      </c>
      <c r="F66" s="15" t="s">
        <v>137</v>
      </c>
      <c r="G66" s="15" t="s">
        <v>138</v>
      </c>
      <c r="H66" s="15" t="s">
        <v>139</v>
      </c>
      <c r="I66" s="16" t="s">
        <v>140</v>
      </c>
      <c r="J66" s="17" t="s">
        <v>141</v>
      </c>
      <c r="K66" s="18"/>
    </row>
    <row r="67" spans="1:11" ht="15.75" customHeight="1" thickBot="1">
      <c r="A67" s="19"/>
      <c r="B67" s="20"/>
      <c r="C67" s="21"/>
      <c r="D67" s="22"/>
      <c r="E67" s="22"/>
      <c r="F67" s="22"/>
      <c r="G67" s="22"/>
      <c r="H67" s="22"/>
      <c r="I67" s="23"/>
      <c r="J67" s="24" t="s">
        <v>142</v>
      </c>
      <c r="K67" s="25" t="s">
        <v>143</v>
      </c>
    </row>
    <row r="68" spans="1:11" ht="15.75" customHeight="1">
      <c r="A68" s="26" t="s">
        <v>144</v>
      </c>
      <c r="B68" s="27" t="s">
        <v>145</v>
      </c>
      <c r="C68" s="28"/>
      <c r="D68" s="29"/>
      <c r="E68" s="29">
        <v>1</v>
      </c>
      <c r="F68" s="29">
        <v>0.25</v>
      </c>
      <c r="G68" s="29"/>
      <c r="H68" s="29"/>
      <c r="I68" s="30">
        <f aca="true" t="shared" si="2" ref="I68:I94">SUM(C68:H68)</f>
        <v>1.25</v>
      </c>
      <c r="J68" s="31"/>
      <c r="K68" s="32"/>
    </row>
    <row r="69" spans="1:11" ht="15.75" customHeight="1" thickBot="1">
      <c r="A69" s="33"/>
      <c r="B69" s="34" t="s">
        <v>146</v>
      </c>
      <c r="C69" s="35"/>
      <c r="D69" s="24"/>
      <c r="E69" s="24"/>
      <c r="F69" s="24"/>
      <c r="G69" s="24"/>
      <c r="H69" s="24"/>
      <c r="I69" s="36">
        <f t="shared" si="2"/>
        <v>0</v>
      </c>
      <c r="J69" s="24"/>
      <c r="K69" s="37"/>
    </row>
    <row r="70" spans="1:11" ht="15.75" customHeight="1">
      <c r="A70" s="38" t="s">
        <v>147</v>
      </c>
      <c r="B70" s="39" t="s">
        <v>148</v>
      </c>
      <c r="C70" s="40"/>
      <c r="D70" s="41"/>
      <c r="E70" s="41"/>
      <c r="F70" s="41"/>
      <c r="G70" s="41"/>
      <c r="H70" s="41"/>
      <c r="I70" s="42">
        <f t="shared" si="2"/>
        <v>0</v>
      </c>
      <c r="J70" s="31"/>
      <c r="K70" s="32"/>
    </row>
    <row r="71" spans="1:11" ht="15.75" customHeight="1" thickBot="1">
      <c r="A71" s="33"/>
      <c r="B71" s="34" t="s">
        <v>149</v>
      </c>
      <c r="C71" s="35"/>
      <c r="D71" s="24"/>
      <c r="E71" s="24"/>
      <c r="F71" s="24">
        <v>5</v>
      </c>
      <c r="G71" s="24"/>
      <c r="H71" s="24"/>
      <c r="I71" s="36">
        <f t="shared" si="2"/>
        <v>5</v>
      </c>
      <c r="J71" s="24"/>
      <c r="K71" s="37"/>
    </row>
    <row r="72" spans="1:11" ht="15.75" customHeight="1">
      <c r="A72" s="38" t="s">
        <v>150</v>
      </c>
      <c r="B72" s="39" t="s">
        <v>151</v>
      </c>
      <c r="C72" s="40"/>
      <c r="D72" s="41"/>
      <c r="E72" s="41"/>
      <c r="F72" s="41"/>
      <c r="G72" s="41"/>
      <c r="H72" s="41"/>
      <c r="I72" s="42">
        <f t="shared" si="2"/>
        <v>0</v>
      </c>
      <c r="J72" s="31"/>
      <c r="K72" s="32"/>
    </row>
    <row r="73" spans="1:11" ht="15.75" customHeight="1" thickBot="1">
      <c r="A73" s="38"/>
      <c r="B73" s="39" t="s">
        <v>152</v>
      </c>
      <c r="C73" s="43"/>
      <c r="D73" s="31"/>
      <c r="E73" s="31"/>
      <c r="F73" s="31"/>
      <c r="G73" s="31" t="s">
        <v>0</v>
      </c>
      <c r="H73" s="31"/>
      <c r="I73" s="44">
        <f t="shared" si="2"/>
        <v>0</v>
      </c>
      <c r="J73" s="31"/>
      <c r="K73" s="32"/>
    </row>
    <row r="74" spans="1:11" ht="15.75" customHeight="1">
      <c r="A74" s="26" t="s">
        <v>153</v>
      </c>
      <c r="B74" s="45" t="s">
        <v>154</v>
      </c>
      <c r="C74" s="28"/>
      <c r="D74" s="29"/>
      <c r="E74" s="29"/>
      <c r="F74" s="29"/>
      <c r="G74" s="29"/>
      <c r="H74" s="29"/>
      <c r="I74" s="30">
        <f t="shared" si="2"/>
        <v>0</v>
      </c>
      <c r="J74" s="29"/>
      <c r="K74" s="46"/>
    </row>
    <row r="75" spans="1:11" ht="15.75" customHeight="1" thickBot="1">
      <c r="A75" s="38"/>
      <c r="B75" s="39" t="s">
        <v>155</v>
      </c>
      <c r="C75" s="40"/>
      <c r="D75" s="41"/>
      <c r="E75" s="41"/>
      <c r="F75" s="41"/>
      <c r="G75" s="41"/>
      <c r="H75" s="41"/>
      <c r="I75" s="42">
        <f t="shared" si="2"/>
        <v>0</v>
      </c>
      <c r="J75" s="31"/>
      <c r="K75" s="32"/>
    </row>
    <row r="76" spans="1:11" ht="15.75" customHeight="1">
      <c r="A76" s="26" t="s">
        <v>156</v>
      </c>
      <c r="B76" s="45" t="s">
        <v>157</v>
      </c>
      <c r="C76" s="28"/>
      <c r="D76" s="29"/>
      <c r="E76" s="29"/>
      <c r="F76" s="29"/>
      <c r="G76" s="29"/>
      <c r="H76" s="29"/>
      <c r="I76" s="30">
        <f t="shared" si="2"/>
        <v>0</v>
      </c>
      <c r="J76" s="29"/>
      <c r="K76" s="46"/>
    </row>
    <row r="77" spans="1:11" ht="15.75" customHeight="1" thickBot="1">
      <c r="A77" s="38"/>
      <c r="B77" s="39" t="s">
        <v>158</v>
      </c>
      <c r="C77" s="40"/>
      <c r="D77" s="41"/>
      <c r="E77" s="41"/>
      <c r="F77" s="41"/>
      <c r="G77" s="41"/>
      <c r="H77" s="41"/>
      <c r="I77" s="42">
        <f t="shared" si="2"/>
        <v>0</v>
      </c>
      <c r="J77" s="31"/>
      <c r="K77" s="32"/>
    </row>
    <row r="78" spans="1:11" ht="15.75" customHeight="1">
      <c r="A78" s="26" t="s">
        <v>159</v>
      </c>
      <c r="B78" s="45" t="s">
        <v>160</v>
      </c>
      <c r="C78" s="28"/>
      <c r="D78" s="29"/>
      <c r="E78" s="29"/>
      <c r="F78" s="29"/>
      <c r="G78" s="29"/>
      <c r="H78" s="29"/>
      <c r="I78" s="30">
        <f t="shared" si="2"/>
        <v>0</v>
      </c>
      <c r="J78" s="29"/>
      <c r="K78" s="46"/>
    </row>
    <row r="79" spans="1:11" ht="15.75" customHeight="1">
      <c r="A79" s="38"/>
      <c r="B79" s="39" t="s">
        <v>161</v>
      </c>
      <c r="C79" s="40"/>
      <c r="D79" s="41"/>
      <c r="E79" s="41"/>
      <c r="F79" s="41"/>
      <c r="G79" s="41"/>
      <c r="H79" s="41"/>
      <c r="I79" s="42">
        <f t="shared" si="2"/>
        <v>0</v>
      </c>
      <c r="J79" s="31"/>
      <c r="K79" s="32"/>
    </row>
    <row r="80" spans="1:11" ht="15.75" customHeight="1" thickBot="1">
      <c r="A80" s="33"/>
      <c r="B80" s="34" t="s">
        <v>162</v>
      </c>
      <c r="C80" s="35"/>
      <c r="D80" s="24"/>
      <c r="E80" s="24"/>
      <c r="F80" s="24"/>
      <c r="G80" s="24"/>
      <c r="H80" s="24"/>
      <c r="I80" s="36">
        <f t="shared" si="2"/>
        <v>0</v>
      </c>
      <c r="J80" s="24"/>
      <c r="K80" s="37"/>
    </row>
    <row r="81" spans="1:11" ht="15.75" customHeight="1">
      <c r="A81" s="38" t="s">
        <v>163</v>
      </c>
      <c r="B81" s="39" t="s">
        <v>164</v>
      </c>
      <c r="C81" s="40"/>
      <c r="D81" s="41"/>
      <c r="E81" s="41"/>
      <c r="F81" s="41"/>
      <c r="G81" s="41"/>
      <c r="H81" s="41"/>
      <c r="I81" s="42">
        <f t="shared" si="2"/>
        <v>0</v>
      </c>
      <c r="J81" s="31"/>
      <c r="K81" s="32"/>
    </row>
    <row r="82" spans="1:11" ht="15.75" customHeight="1" thickBot="1">
      <c r="A82" s="33"/>
      <c r="B82" s="34" t="s">
        <v>165</v>
      </c>
      <c r="C82" s="35"/>
      <c r="D82" s="24"/>
      <c r="E82" s="24"/>
      <c r="F82" s="24"/>
      <c r="G82" s="24"/>
      <c r="H82" s="24"/>
      <c r="I82" s="36">
        <f t="shared" si="2"/>
        <v>0</v>
      </c>
      <c r="J82" s="24"/>
      <c r="K82" s="37"/>
    </row>
    <row r="83" spans="1:11" ht="15.75" customHeight="1">
      <c r="A83" s="38" t="s">
        <v>166</v>
      </c>
      <c r="B83" s="39" t="s">
        <v>167</v>
      </c>
      <c r="C83" s="40"/>
      <c r="D83" s="41"/>
      <c r="E83" s="41"/>
      <c r="F83" s="41"/>
      <c r="G83" s="41"/>
      <c r="H83" s="41"/>
      <c r="I83" s="42">
        <f t="shared" si="2"/>
        <v>0</v>
      </c>
      <c r="J83" s="31"/>
      <c r="K83" s="32"/>
    </row>
    <row r="84" spans="1:11" ht="15.75" customHeight="1" thickBot="1">
      <c r="A84" s="38"/>
      <c r="B84" s="39" t="s">
        <v>168</v>
      </c>
      <c r="C84" s="43"/>
      <c r="D84" s="31"/>
      <c r="E84" s="31"/>
      <c r="F84" s="31"/>
      <c r="G84" s="31"/>
      <c r="H84" s="31"/>
      <c r="I84" s="44">
        <f t="shared" si="2"/>
        <v>0</v>
      </c>
      <c r="J84" s="31"/>
      <c r="K84" s="32"/>
    </row>
    <row r="85" spans="1:11" ht="15.75" customHeight="1">
      <c r="A85" s="26" t="s">
        <v>169</v>
      </c>
      <c r="B85" s="45" t="s">
        <v>170</v>
      </c>
      <c r="C85" s="28"/>
      <c r="D85" s="29"/>
      <c r="E85" s="29"/>
      <c r="F85" s="29"/>
      <c r="G85" s="29"/>
      <c r="H85" s="29"/>
      <c r="I85" s="30">
        <f t="shared" si="2"/>
        <v>0</v>
      </c>
      <c r="J85" s="29"/>
      <c r="K85" s="46"/>
    </row>
    <row r="86" spans="1:11" ht="15.75" customHeight="1" thickBot="1">
      <c r="A86" s="38"/>
      <c r="B86" s="39" t="s">
        <v>171</v>
      </c>
      <c r="C86" s="40"/>
      <c r="D86" s="41"/>
      <c r="E86" s="41"/>
      <c r="F86" s="41"/>
      <c r="G86" s="41"/>
      <c r="H86" s="41"/>
      <c r="I86" s="42">
        <f t="shared" si="2"/>
        <v>0</v>
      </c>
      <c r="J86" s="31"/>
      <c r="K86" s="32"/>
    </row>
    <row r="87" spans="1:11" ht="15.75" customHeight="1">
      <c r="A87" s="26" t="s">
        <v>172</v>
      </c>
      <c r="B87" s="45" t="s">
        <v>173</v>
      </c>
      <c r="C87" s="28"/>
      <c r="D87" s="29"/>
      <c r="E87" s="29"/>
      <c r="F87" s="29"/>
      <c r="G87" s="29"/>
      <c r="H87" s="29"/>
      <c r="I87" s="30">
        <f t="shared" si="2"/>
        <v>0</v>
      </c>
      <c r="J87" s="29"/>
      <c r="K87" s="46"/>
    </row>
    <row r="88" spans="1:11" ht="15.75" customHeight="1" thickBot="1">
      <c r="A88" s="38"/>
      <c r="B88" s="39" t="s">
        <v>174</v>
      </c>
      <c r="C88" s="40"/>
      <c r="D88" s="41"/>
      <c r="E88" s="41"/>
      <c r="F88" s="41"/>
      <c r="G88" s="41"/>
      <c r="H88" s="41"/>
      <c r="I88" s="42">
        <f t="shared" si="2"/>
        <v>0</v>
      </c>
      <c r="J88" s="31"/>
      <c r="K88" s="32"/>
    </row>
    <row r="89" spans="1:11" ht="15.75" customHeight="1">
      <c r="A89" s="26" t="s">
        <v>175</v>
      </c>
      <c r="B89" s="45" t="s">
        <v>176</v>
      </c>
      <c r="C89" s="28"/>
      <c r="D89" s="29"/>
      <c r="E89" s="29"/>
      <c r="F89" s="29"/>
      <c r="G89" s="29"/>
      <c r="H89" s="29"/>
      <c r="I89" s="30">
        <f t="shared" si="2"/>
        <v>0</v>
      </c>
      <c r="J89" s="29"/>
      <c r="K89" s="46"/>
    </row>
    <row r="90" spans="1:11" ht="15.75" customHeight="1">
      <c r="A90" s="38"/>
      <c r="B90" s="39" t="s">
        <v>177</v>
      </c>
      <c r="C90" s="40"/>
      <c r="D90" s="41"/>
      <c r="E90" s="41"/>
      <c r="F90" s="41"/>
      <c r="G90" s="41"/>
      <c r="H90" s="41"/>
      <c r="I90" s="42">
        <f t="shared" si="2"/>
        <v>0</v>
      </c>
      <c r="J90" s="31"/>
      <c r="K90" s="32"/>
    </row>
    <row r="91" spans="1:11" ht="15.75" customHeight="1" thickBot="1">
      <c r="A91" s="33"/>
      <c r="B91" s="34" t="s">
        <v>178</v>
      </c>
      <c r="C91" s="35"/>
      <c r="D91" s="24"/>
      <c r="E91" s="24"/>
      <c r="F91" s="24"/>
      <c r="G91" s="24"/>
      <c r="H91" s="24"/>
      <c r="I91" s="36">
        <f t="shared" si="2"/>
        <v>0</v>
      </c>
      <c r="J91" s="24"/>
      <c r="K91" s="37"/>
    </row>
    <row r="92" spans="1:11" ht="15.75" customHeight="1">
      <c r="A92" s="38" t="s">
        <v>179</v>
      </c>
      <c r="B92" s="39" t="s">
        <v>180</v>
      </c>
      <c r="C92" s="40"/>
      <c r="D92" s="41"/>
      <c r="E92" s="41"/>
      <c r="F92" s="41"/>
      <c r="G92" s="41"/>
      <c r="H92" s="41"/>
      <c r="I92" s="42">
        <f t="shared" si="2"/>
        <v>0</v>
      </c>
      <c r="J92" s="31"/>
      <c r="K92" s="32"/>
    </row>
    <row r="93" spans="1:11" ht="15.75" customHeight="1" thickBot="1">
      <c r="A93" s="33"/>
      <c r="B93" s="34" t="s">
        <v>181</v>
      </c>
      <c r="C93" s="35"/>
      <c r="D93" s="24"/>
      <c r="E93" s="24"/>
      <c r="F93" s="24"/>
      <c r="G93" s="24"/>
      <c r="H93" s="24"/>
      <c r="I93" s="36">
        <f t="shared" si="2"/>
        <v>0</v>
      </c>
      <c r="J93" s="24"/>
      <c r="K93" s="37"/>
    </row>
    <row r="94" spans="1:11" ht="15.75" customHeight="1" thickBot="1">
      <c r="A94" s="47" t="s">
        <v>140</v>
      </c>
      <c r="B94" s="48"/>
      <c r="C94" s="35">
        <f aca="true" t="shared" si="3" ref="C94:H94">SUM(C68:C93)</f>
        <v>0</v>
      </c>
      <c r="D94" s="24">
        <f t="shared" si="3"/>
        <v>0</v>
      </c>
      <c r="E94" s="24">
        <f t="shared" si="3"/>
        <v>1</v>
      </c>
      <c r="F94" s="24">
        <f t="shared" si="3"/>
        <v>5.25</v>
      </c>
      <c r="G94" s="24">
        <f t="shared" si="3"/>
        <v>0</v>
      </c>
      <c r="H94" s="24">
        <f t="shared" si="3"/>
        <v>0</v>
      </c>
      <c r="I94" s="36">
        <f t="shared" si="2"/>
        <v>6.25</v>
      </c>
      <c r="J94" s="24">
        <f>SUM(J68:J93)</f>
        <v>0</v>
      </c>
      <c r="K94" s="37">
        <f>SUM(K68:K93)</f>
        <v>0</v>
      </c>
    </row>
    <row r="98" spans="1:9" ht="15.75" customHeight="1">
      <c r="A98" s="1" t="s">
        <v>127</v>
      </c>
      <c r="B98" s="2"/>
      <c r="C98" s="3"/>
      <c r="E98" s="5"/>
      <c r="F98" s="6" t="s">
        <v>128</v>
      </c>
      <c r="G98" s="5"/>
      <c r="I98" s="7"/>
    </row>
    <row r="99" spans="1:9" ht="27" customHeight="1" thickBot="1">
      <c r="A99" s="1" t="s">
        <v>129</v>
      </c>
      <c r="C99" s="3"/>
      <c r="D99" s="10" t="s">
        <v>130</v>
      </c>
      <c r="E99" s="11" t="s">
        <v>1</v>
      </c>
      <c r="H99" s="5"/>
      <c r="I99" s="7"/>
    </row>
    <row r="100" spans="1:11" ht="15.75" customHeight="1">
      <c r="A100" s="12" t="s">
        <v>132</v>
      </c>
      <c r="B100" s="13" t="s">
        <v>133</v>
      </c>
      <c r="C100" s="14" t="s">
        <v>134</v>
      </c>
      <c r="D100" s="15" t="s">
        <v>135</v>
      </c>
      <c r="E100" s="15" t="s">
        <v>136</v>
      </c>
      <c r="F100" s="15" t="s">
        <v>137</v>
      </c>
      <c r="G100" s="15" t="s">
        <v>138</v>
      </c>
      <c r="H100" s="15" t="s">
        <v>139</v>
      </c>
      <c r="I100" s="16" t="s">
        <v>140</v>
      </c>
      <c r="J100" s="17" t="s">
        <v>141</v>
      </c>
      <c r="K100" s="18"/>
    </row>
    <row r="101" spans="1:11" ht="15.75" customHeight="1" thickBot="1">
      <c r="A101" s="19"/>
      <c r="B101" s="20"/>
      <c r="C101" s="21"/>
      <c r="D101" s="22"/>
      <c r="E101" s="22"/>
      <c r="F101" s="22"/>
      <c r="G101" s="22"/>
      <c r="H101" s="22"/>
      <c r="I101" s="23"/>
      <c r="J101" s="24" t="s">
        <v>142</v>
      </c>
      <c r="K101" s="25" t="s">
        <v>143</v>
      </c>
    </row>
    <row r="102" spans="1:11" ht="15.75" customHeight="1">
      <c r="A102" s="26" t="s">
        <v>144</v>
      </c>
      <c r="B102" s="27" t="s">
        <v>145</v>
      </c>
      <c r="C102" s="28"/>
      <c r="D102" s="29">
        <v>6</v>
      </c>
      <c r="E102" s="29">
        <v>1</v>
      </c>
      <c r="F102" s="29"/>
      <c r="G102" s="29"/>
      <c r="H102" s="29"/>
      <c r="I102" s="30">
        <f aca="true" t="shared" si="4" ref="I102:I128">SUM(C102:H102)</f>
        <v>7</v>
      </c>
      <c r="J102" s="31"/>
      <c r="K102" s="32"/>
    </row>
    <row r="103" spans="1:11" ht="15.75" customHeight="1" thickBot="1">
      <c r="A103" s="33"/>
      <c r="B103" s="34" t="s">
        <v>146</v>
      </c>
      <c r="C103" s="35"/>
      <c r="D103" s="24"/>
      <c r="E103" s="24"/>
      <c r="F103" s="24"/>
      <c r="G103" s="24"/>
      <c r="H103" s="24"/>
      <c r="I103" s="36">
        <f t="shared" si="4"/>
        <v>0</v>
      </c>
      <c r="J103" s="24"/>
      <c r="K103" s="37"/>
    </row>
    <row r="104" spans="1:11" ht="15.75" customHeight="1">
      <c r="A104" s="38" t="s">
        <v>147</v>
      </c>
      <c r="B104" s="39" t="s">
        <v>148</v>
      </c>
      <c r="C104" s="40"/>
      <c r="D104" s="41"/>
      <c r="E104" s="41"/>
      <c r="F104" s="41"/>
      <c r="G104" s="41"/>
      <c r="H104" s="41"/>
      <c r="I104" s="42">
        <f t="shared" si="4"/>
        <v>0</v>
      </c>
      <c r="J104" s="31"/>
      <c r="K104" s="32"/>
    </row>
    <row r="105" spans="1:11" ht="15.75" customHeight="1" thickBot="1">
      <c r="A105" s="33"/>
      <c r="B105" s="34" t="s">
        <v>149</v>
      </c>
      <c r="C105" s="35"/>
      <c r="D105" s="24"/>
      <c r="E105" s="24"/>
      <c r="F105" s="24">
        <v>5</v>
      </c>
      <c r="G105" s="24"/>
      <c r="H105" s="24"/>
      <c r="I105" s="36">
        <f t="shared" si="4"/>
        <v>5</v>
      </c>
      <c r="J105" s="24"/>
      <c r="K105" s="37"/>
    </row>
    <row r="106" spans="1:11" ht="15.75" customHeight="1">
      <c r="A106" s="38" t="s">
        <v>150</v>
      </c>
      <c r="B106" s="39" t="s">
        <v>151</v>
      </c>
      <c r="C106" s="40"/>
      <c r="D106" s="41"/>
      <c r="E106" s="41"/>
      <c r="F106" s="41"/>
      <c r="G106" s="41"/>
      <c r="H106" s="41"/>
      <c r="I106" s="42">
        <f t="shared" si="4"/>
        <v>0</v>
      </c>
      <c r="J106" s="31"/>
      <c r="K106" s="32"/>
    </row>
    <row r="107" spans="1:11" ht="15.75" customHeight="1" thickBot="1">
      <c r="A107" s="38"/>
      <c r="B107" s="39" t="s">
        <v>152</v>
      </c>
      <c r="C107" s="43"/>
      <c r="D107" s="31"/>
      <c r="E107" s="31"/>
      <c r="F107" s="31"/>
      <c r="G107" s="31"/>
      <c r="H107" s="31"/>
      <c r="I107" s="44">
        <f t="shared" si="4"/>
        <v>0</v>
      </c>
      <c r="J107" s="31"/>
      <c r="K107" s="32"/>
    </row>
    <row r="108" spans="1:11" ht="15.75" customHeight="1">
      <c r="A108" s="26" t="s">
        <v>153</v>
      </c>
      <c r="B108" s="45" t="s">
        <v>154</v>
      </c>
      <c r="C108" s="28"/>
      <c r="D108" s="29"/>
      <c r="E108" s="29"/>
      <c r="F108" s="29"/>
      <c r="G108" s="29" t="s">
        <v>0</v>
      </c>
      <c r="H108" s="29"/>
      <c r="I108" s="30">
        <f t="shared" si="4"/>
        <v>0</v>
      </c>
      <c r="J108" s="29"/>
      <c r="K108" s="46"/>
    </row>
    <row r="109" spans="1:11" ht="15.75" customHeight="1" thickBot="1">
      <c r="A109" s="38"/>
      <c r="B109" s="39" t="s">
        <v>155</v>
      </c>
      <c r="C109" s="40"/>
      <c r="D109" s="41"/>
      <c r="E109" s="41"/>
      <c r="F109" s="41"/>
      <c r="G109" s="41"/>
      <c r="H109" s="41"/>
      <c r="I109" s="42">
        <f t="shared" si="4"/>
        <v>0</v>
      </c>
      <c r="J109" s="31"/>
      <c r="K109" s="32"/>
    </row>
    <row r="110" spans="1:11" ht="15.75" customHeight="1">
      <c r="A110" s="26" t="s">
        <v>156</v>
      </c>
      <c r="B110" s="45" t="s">
        <v>157</v>
      </c>
      <c r="C110" s="28"/>
      <c r="D110" s="29"/>
      <c r="E110" s="29"/>
      <c r="F110" s="29"/>
      <c r="G110" s="29"/>
      <c r="H110" s="29"/>
      <c r="I110" s="30">
        <f t="shared" si="4"/>
        <v>0</v>
      </c>
      <c r="J110" s="29"/>
      <c r="K110" s="46"/>
    </row>
    <row r="111" spans="1:11" ht="15.75" customHeight="1" thickBot="1">
      <c r="A111" s="38"/>
      <c r="B111" s="39" t="s">
        <v>158</v>
      </c>
      <c r="C111" s="40"/>
      <c r="D111" s="41"/>
      <c r="E111" s="41"/>
      <c r="F111" s="41"/>
      <c r="G111" s="41"/>
      <c r="H111" s="41"/>
      <c r="I111" s="42">
        <f t="shared" si="4"/>
        <v>0</v>
      </c>
      <c r="J111" s="31"/>
      <c r="K111" s="32"/>
    </row>
    <row r="112" spans="1:11" ht="15.75" customHeight="1">
      <c r="A112" s="26" t="s">
        <v>159</v>
      </c>
      <c r="B112" s="45" t="s">
        <v>160</v>
      </c>
      <c r="C112" s="28"/>
      <c r="D112" s="29"/>
      <c r="E112" s="29"/>
      <c r="F112" s="29"/>
      <c r="G112" s="29"/>
      <c r="H112" s="29"/>
      <c r="I112" s="30">
        <f t="shared" si="4"/>
        <v>0</v>
      </c>
      <c r="J112" s="29"/>
      <c r="K112" s="46"/>
    </row>
    <row r="113" spans="1:11" ht="15.75" customHeight="1">
      <c r="A113" s="38"/>
      <c r="B113" s="39" t="s">
        <v>161</v>
      </c>
      <c r="C113" s="40"/>
      <c r="D113" s="41"/>
      <c r="E113" s="41"/>
      <c r="F113" s="41"/>
      <c r="G113" s="41"/>
      <c r="H113" s="41"/>
      <c r="I113" s="42">
        <f t="shared" si="4"/>
        <v>0</v>
      </c>
      <c r="J113" s="31"/>
      <c r="K113" s="32"/>
    </row>
    <row r="114" spans="1:11" ht="15.75" customHeight="1" thickBot="1">
      <c r="A114" s="33"/>
      <c r="B114" s="34" t="s">
        <v>162</v>
      </c>
      <c r="C114" s="35"/>
      <c r="D114" s="24"/>
      <c r="E114" s="24"/>
      <c r="F114" s="24"/>
      <c r="G114" s="24"/>
      <c r="H114" s="24"/>
      <c r="I114" s="36">
        <f t="shared" si="4"/>
        <v>0</v>
      </c>
      <c r="J114" s="24"/>
      <c r="K114" s="37"/>
    </row>
    <row r="115" spans="1:11" ht="15.75" customHeight="1">
      <c r="A115" s="38" t="s">
        <v>163</v>
      </c>
      <c r="B115" s="39" t="s">
        <v>164</v>
      </c>
      <c r="C115" s="40"/>
      <c r="D115" s="41"/>
      <c r="E115" s="41"/>
      <c r="F115" s="41"/>
      <c r="G115" s="41"/>
      <c r="H115" s="41"/>
      <c r="I115" s="42">
        <f t="shared" si="4"/>
        <v>0</v>
      </c>
      <c r="J115" s="31"/>
      <c r="K115" s="32"/>
    </row>
    <row r="116" spans="1:11" ht="15.75" customHeight="1" thickBot="1">
      <c r="A116" s="33"/>
      <c r="B116" s="34" t="s">
        <v>165</v>
      </c>
      <c r="C116" s="35"/>
      <c r="D116" s="24"/>
      <c r="E116" s="24"/>
      <c r="F116" s="24"/>
      <c r="G116" s="24"/>
      <c r="H116" s="24"/>
      <c r="I116" s="36">
        <f t="shared" si="4"/>
        <v>0</v>
      </c>
      <c r="J116" s="24"/>
      <c r="K116" s="37"/>
    </row>
    <row r="117" spans="1:11" ht="15.75" customHeight="1">
      <c r="A117" s="38" t="s">
        <v>166</v>
      </c>
      <c r="B117" s="39" t="s">
        <v>167</v>
      </c>
      <c r="C117" s="40"/>
      <c r="D117" s="41"/>
      <c r="E117" s="41"/>
      <c r="F117" s="41"/>
      <c r="G117" s="41"/>
      <c r="H117" s="41"/>
      <c r="I117" s="42">
        <f t="shared" si="4"/>
        <v>0</v>
      </c>
      <c r="J117" s="31"/>
      <c r="K117" s="32"/>
    </row>
    <row r="118" spans="1:11" ht="15.75" customHeight="1" thickBot="1">
      <c r="A118" s="38"/>
      <c r="B118" s="39" t="s">
        <v>168</v>
      </c>
      <c r="C118" s="43"/>
      <c r="D118" s="31"/>
      <c r="E118" s="31"/>
      <c r="F118" s="31"/>
      <c r="G118" s="31"/>
      <c r="H118" s="31"/>
      <c r="I118" s="44">
        <f t="shared" si="4"/>
        <v>0</v>
      </c>
      <c r="J118" s="31"/>
      <c r="K118" s="32"/>
    </row>
    <row r="119" spans="1:11" ht="15.75" customHeight="1">
      <c r="A119" s="26" t="s">
        <v>169</v>
      </c>
      <c r="B119" s="45" t="s">
        <v>170</v>
      </c>
      <c r="C119" s="28"/>
      <c r="D119" s="29"/>
      <c r="E119" s="29"/>
      <c r="F119" s="29"/>
      <c r="G119" s="29"/>
      <c r="H119" s="29"/>
      <c r="I119" s="30">
        <f t="shared" si="4"/>
        <v>0</v>
      </c>
      <c r="J119" s="29"/>
      <c r="K119" s="46"/>
    </row>
    <row r="120" spans="1:11" ht="15.75" customHeight="1" thickBot="1">
      <c r="A120" s="38"/>
      <c r="B120" s="39" t="s">
        <v>171</v>
      </c>
      <c r="C120" s="40"/>
      <c r="D120" s="41"/>
      <c r="E120" s="41"/>
      <c r="F120" s="41"/>
      <c r="G120" s="41"/>
      <c r="H120" s="41"/>
      <c r="I120" s="42">
        <f t="shared" si="4"/>
        <v>0</v>
      </c>
      <c r="J120" s="31"/>
      <c r="K120" s="32"/>
    </row>
    <row r="121" spans="1:11" ht="15.75" customHeight="1">
      <c r="A121" s="26" t="s">
        <v>172</v>
      </c>
      <c r="B121" s="45" t="s">
        <v>173</v>
      </c>
      <c r="C121" s="28"/>
      <c r="D121" s="29"/>
      <c r="E121" s="29"/>
      <c r="F121" s="29"/>
      <c r="G121" s="29"/>
      <c r="H121" s="29"/>
      <c r="I121" s="30">
        <f t="shared" si="4"/>
        <v>0</v>
      </c>
      <c r="J121" s="29"/>
      <c r="K121" s="46"/>
    </row>
    <row r="122" spans="1:11" ht="15.75" customHeight="1" thickBot="1">
      <c r="A122" s="38"/>
      <c r="B122" s="39" t="s">
        <v>174</v>
      </c>
      <c r="C122" s="40"/>
      <c r="D122" s="41"/>
      <c r="E122" s="41"/>
      <c r="F122" s="41"/>
      <c r="G122" s="41"/>
      <c r="H122" s="41"/>
      <c r="I122" s="42">
        <f t="shared" si="4"/>
        <v>0</v>
      </c>
      <c r="J122" s="31"/>
      <c r="K122" s="32"/>
    </row>
    <row r="123" spans="1:11" ht="15.75" customHeight="1">
      <c r="A123" s="26" t="s">
        <v>175</v>
      </c>
      <c r="B123" s="45" t="s">
        <v>176</v>
      </c>
      <c r="C123" s="28"/>
      <c r="D123" s="29"/>
      <c r="E123" s="29"/>
      <c r="F123" s="29"/>
      <c r="G123" s="29"/>
      <c r="H123" s="29"/>
      <c r="I123" s="30">
        <f t="shared" si="4"/>
        <v>0</v>
      </c>
      <c r="J123" s="29"/>
      <c r="K123" s="46"/>
    </row>
    <row r="124" spans="1:11" ht="15.75" customHeight="1">
      <c r="A124" s="38"/>
      <c r="B124" s="39" t="s">
        <v>177</v>
      </c>
      <c r="C124" s="40"/>
      <c r="D124" s="41"/>
      <c r="E124" s="41"/>
      <c r="F124" s="41"/>
      <c r="G124" s="41"/>
      <c r="H124" s="41"/>
      <c r="I124" s="42">
        <f t="shared" si="4"/>
        <v>0</v>
      </c>
      <c r="J124" s="31"/>
      <c r="K124" s="32"/>
    </row>
    <row r="125" spans="1:11" ht="15.75" customHeight="1" thickBot="1">
      <c r="A125" s="33"/>
      <c r="B125" s="34" t="s">
        <v>178</v>
      </c>
      <c r="C125" s="35"/>
      <c r="D125" s="24"/>
      <c r="E125" s="24"/>
      <c r="F125" s="24"/>
      <c r="G125" s="24"/>
      <c r="H125" s="24"/>
      <c r="I125" s="36">
        <f t="shared" si="4"/>
        <v>0</v>
      </c>
      <c r="J125" s="24"/>
      <c r="K125" s="37"/>
    </row>
    <row r="126" spans="1:11" ht="15.75" customHeight="1">
      <c r="A126" s="38" t="s">
        <v>179</v>
      </c>
      <c r="B126" s="39" t="s">
        <v>180</v>
      </c>
      <c r="C126" s="40"/>
      <c r="D126" s="41"/>
      <c r="E126" s="41"/>
      <c r="F126" s="41"/>
      <c r="G126" s="41"/>
      <c r="H126" s="41"/>
      <c r="I126" s="42">
        <f t="shared" si="4"/>
        <v>0</v>
      </c>
      <c r="J126" s="31"/>
      <c r="K126" s="32"/>
    </row>
    <row r="127" spans="1:11" ht="15.75" customHeight="1" thickBot="1">
      <c r="A127" s="33"/>
      <c r="B127" s="34" t="s">
        <v>181</v>
      </c>
      <c r="C127" s="35"/>
      <c r="D127" s="24"/>
      <c r="E127" s="24"/>
      <c r="F127" s="24"/>
      <c r="G127" s="24"/>
      <c r="H127" s="24"/>
      <c r="I127" s="36">
        <f t="shared" si="4"/>
        <v>0</v>
      </c>
      <c r="J127" s="24"/>
      <c r="K127" s="37"/>
    </row>
    <row r="128" spans="1:11" ht="15.75" customHeight="1" thickBot="1">
      <c r="A128" s="47" t="s">
        <v>140</v>
      </c>
      <c r="B128" s="48"/>
      <c r="C128" s="35">
        <f aca="true" t="shared" si="5" ref="C128:H128">SUM(C102:C127)</f>
        <v>0</v>
      </c>
      <c r="D128" s="24">
        <f t="shared" si="5"/>
        <v>6</v>
      </c>
      <c r="E128" s="24">
        <f t="shared" si="5"/>
        <v>1</v>
      </c>
      <c r="F128" s="24">
        <f t="shared" si="5"/>
        <v>5</v>
      </c>
      <c r="G128" s="24">
        <f t="shared" si="5"/>
        <v>0</v>
      </c>
      <c r="H128" s="24">
        <f t="shared" si="5"/>
        <v>0</v>
      </c>
      <c r="I128" s="36">
        <f t="shared" si="4"/>
        <v>12</v>
      </c>
      <c r="J128" s="24">
        <f>SUM(J102:J127)</f>
        <v>0</v>
      </c>
      <c r="K128" s="37">
        <f>SUM(K102:K127)</f>
        <v>0</v>
      </c>
    </row>
    <row r="129" spans="1:11" ht="15.75" customHeight="1">
      <c r="A129" s="2"/>
      <c r="B129" s="2"/>
      <c r="C129" s="5"/>
      <c r="D129" s="5"/>
      <c r="E129" s="5"/>
      <c r="F129" s="5"/>
      <c r="G129" s="5"/>
      <c r="H129" s="5"/>
      <c r="I129" s="7"/>
      <c r="J129" s="5"/>
      <c r="K129" s="50"/>
    </row>
    <row r="130" spans="1:11" ht="15.75" customHeight="1">
      <c r="A130" s="2"/>
      <c r="B130" s="2"/>
      <c r="C130" s="5"/>
      <c r="D130" s="5"/>
      <c r="E130" s="5"/>
      <c r="F130" s="5"/>
      <c r="G130" s="5"/>
      <c r="H130" s="5"/>
      <c r="I130" s="7"/>
      <c r="J130" s="5"/>
      <c r="K130" s="50"/>
    </row>
    <row r="131" spans="1:11" ht="15.75" customHeight="1">
      <c r="A131" s="2"/>
      <c r="B131" s="2"/>
      <c r="C131" s="5"/>
      <c r="D131" s="5"/>
      <c r="E131" s="5"/>
      <c r="F131" s="5"/>
      <c r="G131" s="5"/>
      <c r="H131" s="5"/>
      <c r="I131" s="7"/>
      <c r="J131" s="5"/>
      <c r="K131" s="50"/>
    </row>
    <row r="132" spans="1:9" ht="15.75" customHeight="1">
      <c r="A132" s="1" t="s">
        <v>127</v>
      </c>
      <c r="B132" s="2"/>
      <c r="C132" s="3"/>
      <c r="E132" s="5"/>
      <c r="F132" s="6" t="s">
        <v>128</v>
      </c>
      <c r="G132" s="5"/>
      <c r="I132" s="7"/>
    </row>
    <row r="133" spans="1:9" ht="27" customHeight="1" thickBot="1">
      <c r="A133" s="1" t="s">
        <v>129</v>
      </c>
      <c r="C133" s="3"/>
      <c r="D133" s="10" t="s">
        <v>130</v>
      </c>
      <c r="E133" s="49" t="s">
        <v>2</v>
      </c>
      <c r="H133" s="5"/>
      <c r="I133" s="7"/>
    </row>
    <row r="134" spans="1:11" ht="15.75" customHeight="1">
      <c r="A134" s="12" t="s">
        <v>132</v>
      </c>
      <c r="B134" s="13" t="s">
        <v>133</v>
      </c>
      <c r="C134" s="14" t="s">
        <v>134</v>
      </c>
      <c r="D134" s="15" t="s">
        <v>135</v>
      </c>
      <c r="E134" s="15" t="s">
        <v>136</v>
      </c>
      <c r="F134" s="15" t="s">
        <v>137</v>
      </c>
      <c r="G134" s="15" t="s">
        <v>138</v>
      </c>
      <c r="H134" s="15" t="s">
        <v>139</v>
      </c>
      <c r="I134" s="16" t="s">
        <v>140</v>
      </c>
      <c r="J134" s="17" t="s">
        <v>141</v>
      </c>
      <c r="K134" s="18"/>
    </row>
    <row r="135" spans="1:11" ht="15.75" customHeight="1" thickBot="1">
      <c r="A135" s="19"/>
      <c r="B135" s="20"/>
      <c r="C135" s="21"/>
      <c r="D135" s="22"/>
      <c r="E135" s="22"/>
      <c r="F135" s="22"/>
      <c r="G135" s="22"/>
      <c r="H135" s="22"/>
      <c r="I135" s="23"/>
      <c r="J135" s="24" t="s">
        <v>142</v>
      </c>
      <c r="K135" s="25" t="s">
        <v>143</v>
      </c>
    </row>
    <row r="136" spans="1:11" ht="15.75" customHeight="1">
      <c r="A136" s="26" t="s">
        <v>144</v>
      </c>
      <c r="B136" s="27" t="s">
        <v>145</v>
      </c>
      <c r="C136" s="28"/>
      <c r="D136" s="29"/>
      <c r="E136" s="29"/>
      <c r="F136" s="29"/>
      <c r="G136" s="29">
        <v>26</v>
      </c>
      <c r="H136" s="29"/>
      <c r="I136" s="30">
        <f aca="true" t="shared" si="6" ref="I136:I162">SUM(C136:H136)</f>
        <v>26</v>
      </c>
      <c r="J136" s="31"/>
      <c r="K136" s="32"/>
    </row>
    <row r="137" spans="1:11" ht="15.75" customHeight="1" thickBot="1">
      <c r="A137" s="33"/>
      <c r="B137" s="34" t="s">
        <v>146</v>
      </c>
      <c r="C137" s="35"/>
      <c r="D137" s="24"/>
      <c r="E137" s="24"/>
      <c r="F137" s="24"/>
      <c r="G137" s="24">
        <v>26</v>
      </c>
      <c r="H137" s="24"/>
      <c r="I137" s="36">
        <f t="shared" si="6"/>
        <v>26</v>
      </c>
      <c r="J137" s="24"/>
      <c r="K137" s="37"/>
    </row>
    <row r="138" spans="1:11" ht="15.75" customHeight="1">
      <c r="A138" s="38" t="s">
        <v>147</v>
      </c>
      <c r="B138" s="39" t="s">
        <v>148</v>
      </c>
      <c r="C138" s="40"/>
      <c r="D138" s="41"/>
      <c r="E138" s="41"/>
      <c r="F138" s="41"/>
      <c r="G138" s="41">
        <v>26</v>
      </c>
      <c r="H138" s="41"/>
      <c r="I138" s="42">
        <f t="shared" si="6"/>
        <v>26</v>
      </c>
      <c r="J138" s="31"/>
      <c r="K138" s="32"/>
    </row>
    <row r="139" spans="1:11" ht="15.75" customHeight="1" thickBot="1">
      <c r="A139" s="33"/>
      <c r="B139" s="34" t="s">
        <v>149</v>
      </c>
      <c r="C139" s="35"/>
      <c r="D139" s="24"/>
      <c r="E139" s="24"/>
      <c r="F139" s="24"/>
      <c r="G139" s="24">
        <v>26</v>
      </c>
      <c r="H139" s="24"/>
      <c r="I139" s="36">
        <f t="shared" si="6"/>
        <v>26</v>
      </c>
      <c r="J139" s="24"/>
      <c r="K139" s="37"/>
    </row>
    <row r="140" spans="1:11" ht="15.75" customHeight="1">
      <c r="A140" s="38" t="s">
        <v>150</v>
      </c>
      <c r="B140" s="39" t="s">
        <v>151</v>
      </c>
      <c r="C140" s="40"/>
      <c r="D140" s="41"/>
      <c r="E140" s="41"/>
      <c r="F140" s="41"/>
      <c r="G140" s="41">
        <v>28</v>
      </c>
      <c r="H140" s="41"/>
      <c r="I140" s="42">
        <f t="shared" si="6"/>
        <v>28</v>
      </c>
      <c r="J140" s="31"/>
      <c r="K140" s="32"/>
    </row>
    <row r="141" spans="1:11" ht="15.75" customHeight="1" thickBot="1">
      <c r="A141" s="38"/>
      <c r="B141" s="39" t="s">
        <v>152</v>
      </c>
      <c r="C141" s="43"/>
      <c r="D141" s="31"/>
      <c r="E141" s="31"/>
      <c r="F141" s="31"/>
      <c r="G141" s="31">
        <v>30</v>
      </c>
      <c r="H141" s="31"/>
      <c r="I141" s="44">
        <f t="shared" si="6"/>
        <v>30</v>
      </c>
      <c r="J141" s="31"/>
      <c r="K141" s="32"/>
    </row>
    <row r="142" spans="1:11" ht="15.75" customHeight="1">
      <c r="A142" s="26" t="s">
        <v>153</v>
      </c>
      <c r="B142" s="45" t="s">
        <v>154</v>
      </c>
      <c r="C142" s="28"/>
      <c r="D142" s="29"/>
      <c r="E142" s="29"/>
      <c r="F142" s="29"/>
      <c r="G142" s="29">
        <v>28</v>
      </c>
      <c r="H142" s="29"/>
      <c r="I142" s="30">
        <f t="shared" si="6"/>
        <v>28</v>
      </c>
      <c r="J142" s="29"/>
      <c r="K142" s="46"/>
    </row>
    <row r="143" spans="1:11" ht="15.75" customHeight="1" thickBot="1">
      <c r="A143" s="38"/>
      <c r="B143" s="39" t="s">
        <v>155</v>
      </c>
      <c r="C143" s="40"/>
      <c r="D143" s="41"/>
      <c r="E143" s="41"/>
      <c r="F143" s="41"/>
      <c r="G143" s="41">
        <v>30</v>
      </c>
      <c r="H143" s="41"/>
      <c r="I143" s="42">
        <f t="shared" si="6"/>
        <v>30</v>
      </c>
      <c r="J143" s="31"/>
      <c r="K143" s="32"/>
    </row>
    <row r="144" spans="1:11" ht="15.75" customHeight="1">
      <c r="A144" s="26" t="s">
        <v>156</v>
      </c>
      <c r="B144" s="45" t="s">
        <v>157</v>
      </c>
      <c r="C144" s="28"/>
      <c r="D144" s="29"/>
      <c r="E144" s="29"/>
      <c r="F144" s="29"/>
      <c r="G144" s="29">
        <v>28</v>
      </c>
      <c r="H144" s="29"/>
      <c r="I144" s="30">
        <f t="shared" si="6"/>
        <v>28</v>
      </c>
      <c r="J144" s="29"/>
      <c r="K144" s="46"/>
    </row>
    <row r="145" spans="1:11" ht="15.75" customHeight="1" thickBot="1">
      <c r="A145" s="38"/>
      <c r="B145" s="39" t="s">
        <v>158</v>
      </c>
      <c r="C145" s="40"/>
      <c r="D145" s="41"/>
      <c r="E145" s="41"/>
      <c r="F145" s="41"/>
      <c r="G145" s="41">
        <v>34</v>
      </c>
      <c r="H145" s="41"/>
      <c r="I145" s="42">
        <f t="shared" si="6"/>
        <v>34</v>
      </c>
      <c r="J145" s="31"/>
      <c r="K145" s="32"/>
    </row>
    <row r="146" spans="1:11" ht="15.75" customHeight="1">
      <c r="A146" s="26" t="s">
        <v>159</v>
      </c>
      <c r="B146" s="45" t="s">
        <v>160</v>
      </c>
      <c r="C146" s="28"/>
      <c r="D146" s="29"/>
      <c r="E146" s="29"/>
      <c r="F146" s="29"/>
      <c r="G146" s="29">
        <v>6</v>
      </c>
      <c r="H146" s="29"/>
      <c r="I146" s="30">
        <f t="shared" si="6"/>
        <v>6</v>
      </c>
      <c r="J146" s="29"/>
      <c r="K146" s="46"/>
    </row>
    <row r="147" spans="1:11" ht="15.75" customHeight="1">
      <c r="A147" s="38"/>
      <c r="B147" s="39" t="s">
        <v>161</v>
      </c>
      <c r="C147" s="40"/>
      <c r="D147" s="41"/>
      <c r="E147" s="41"/>
      <c r="F147" s="41"/>
      <c r="G147" s="41">
        <v>28</v>
      </c>
      <c r="H147" s="41"/>
      <c r="I147" s="42">
        <f t="shared" si="6"/>
        <v>28</v>
      </c>
      <c r="J147" s="31"/>
      <c r="K147" s="32"/>
    </row>
    <row r="148" spans="1:11" ht="15.75" customHeight="1" thickBot="1">
      <c r="A148" s="33"/>
      <c r="B148" s="34" t="s">
        <v>162</v>
      </c>
      <c r="C148" s="35"/>
      <c r="D148" s="24"/>
      <c r="E148" s="24"/>
      <c r="F148" s="24"/>
      <c r="G148" s="24">
        <v>26</v>
      </c>
      <c r="H148" s="24"/>
      <c r="I148" s="36">
        <f t="shared" si="6"/>
        <v>26</v>
      </c>
      <c r="J148" s="24"/>
      <c r="K148" s="37"/>
    </row>
    <row r="149" spans="1:11" ht="15.75" customHeight="1">
      <c r="A149" s="38" t="s">
        <v>163</v>
      </c>
      <c r="B149" s="39" t="s">
        <v>164</v>
      </c>
      <c r="C149" s="40"/>
      <c r="D149" s="41"/>
      <c r="E149" s="41"/>
      <c r="F149" s="41"/>
      <c r="G149" s="41">
        <v>0</v>
      </c>
      <c r="H149" s="41"/>
      <c r="I149" s="42">
        <f t="shared" si="6"/>
        <v>0</v>
      </c>
      <c r="J149" s="31"/>
      <c r="K149" s="32"/>
    </row>
    <row r="150" spans="1:11" ht="15.75" customHeight="1" thickBot="1">
      <c r="A150" s="33"/>
      <c r="B150" s="34" t="s">
        <v>165</v>
      </c>
      <c r="C150" s="35"/>
      <c r="D150" s="24"/>
      <c r="E150" s="24"/>
      <c r="F150" s="24"/>
      <c r="G150" s="24">
        <v>14</v>
      </c>
      <c r="H150" s="24"/>
      <c r="I150" s="36">
        <f t="shared" si="6"/>
        <v>14</v>
      </c>
      <c r="J150" s="24"/>
      <c r="K150" s="37"/>
    </row>
    <row r="151" spans="1:11" ht="15.75" customHeight="1">
      <c r="A151" s="38" t="s">
        <v>166</v>
      </c>
      <c r="B151" s="39" t="s">
        <v>167</v>
      </c>
      <c r="C151" s="40"/>
      <c r="D151" s="41"/>
      <c r="E151" s="41"/>
      <c r="F151" s="41"/>
      <c r="G151" s="41">
        <v>28</v>
      </c>
      <c r="H151" s="41"/>
      <c r="I151" s="42">
        <f t="shared" si="6"/>
        <v>28</v>
      </c>
      <c r="J151" s="31"/>
      <c r="K151" s="32"/>
    </row>
    <row r="152" spans="1:11" ht="15.75" customHeight="1" thickBot="1">
      <c r="A152" s="38"/>
      <c r="B152" s="39" t="s">
        <v>168</v>
      </c>
      <c r="C152" s="43"/>
      <c r="D152" s="31"/>
      <c r="E152" s="31"/>
      <c r="F152" s="31">
        <v>0.25</v>
      </c>
      <c r="G152" s="31"/>
      <c r="H152" s="31"/>
      <c r="I152" s="44">
        <f t="shared" si="6"/>
        <v>0.25</v>
      </c>
      <c r="J152" s="31"/>
      <c r="K152" s="32"/>
    </row>
    <row r="153" spans="1:11" ht="15.75" customHeight="1">
      <c r="A153" s="26" t="s">
        <v>169</v>
      </c>
      <c r="B153" s="45" t="s">
        <v>170</v>
      </c>
      <c r="C153" s="28"/>
      <c r="D153" s="29">
        <v>16</v>
      </c>
      <c r="E153" s="29">
        <v>2</v>
      </c>
      <c r="F153" s="29"/>
      <c r="G153" s="29"/>
      <c r="H153" s="29"/>
      <c r="I153" s="30">
        <f t="shared" si="6"/>
        <v>18</v>
      </c>
      <c r="J153" s="29"/>
      <c r="K153" s="46"/>
    </row>
    <row r="154" spans="1:11" ht="15.75" customHeight="1" thickBot="1">
      <c r="A154" s="38"/>
      <c r="B154" s="39" t="s">
        <v>171</v>
      </c>
      <c r="C154" s="40"/>
      <c r="D154" s="41">
        <v>0.25</v>
      </c>
      <c r="E154" s="41">
        <v>1.5</v>
      </c>
      <c r="F154" s="41"/>
      <c r="G154" s="41"/>
      <c r="H154" s="41"/>
      <c r="I154" s="42">
        <f t="shared" si="6"/>
        <v>1.75</v>
      </c>
      <c r="J154" s="31"/>
      <c r="K154" s="32"/>
    </row>
    <row r="155" spans="1:11" ht="15.75" customHeight="1">
      <c r="A155" s="26" t="s">
        <v>172</v>
      </c>
      <c r="B155" s="45" t="s">
        <v>173</v>
      </c>
      <c r="C155" s="28"/>
      <c r="D155" s="29"/>
      <c r="E155" s="29"/>
      <c r="F155" s="29"/>
      <c r="G155" s="29"/>
      <c r="H155" s="29"/>
      <c r="I155" s="30">
        <f t="shared" si="6"/>
        <v>0</v>
      </c>
      <c r="J155" s="29"/>
      <c r="K155" s="46"/>
    </row>
    <row r="156" spans="1:11" ht="15.75" customHeight="1" thickBot="1">
      <c r="A156" s="38"/>
      <c r="B156" s="39" t="s">
        <v>174</v>
      </c>
      <c r="C156" s="40"/>
      <c r="D156" s="41"/>
      <c r="E156" s="41"/>
      <c r="F156" s="41"/>
      <c r="G156" s="41">
        <v>14</v>
      </c>
      <c r="H156" s="41"/>
      <c r="I156" s="42">
        <f t="shared" si="6"/>
        <v>14</v>
      </c>
      <c r="J156" s="31"/>
      <c r="K156" s="32"/>
    </row>
    <row r="157" spans="1:11" ht="15.75" customHeight="1">
      <c r="A157" s="26" t="s">
        <v>175</v>
      </c>
      <c r="B157" s="45" t="s">
        <v>176</v>
      </c>
      <c r="C157" s="28"/>
      <c r="D157" s="29"/>
      <c r="E157" s="29"/>
      <c r="F157" s="29">
        <v>2</v>
      </c>
      <c r="G157" s="29">
        <v>28</v>
      </c>
      <c r="H157" s="29"/>
      <c r="I157" s="30">
        <f t="shared" si="6"/>
        <v>30</v>
      </c>
      <c r="J157" s="29"/>
      <c r="K157" s="46"/>
    </row>
    <row r="158" spans="1:11" ht="15.75" customHeight="1">
      <c r="A158" s="38"/>
      <c r="B158" s="39" t="s">
        <v>177</v>
      </c>
      <c r="C158" s="40"/>
      <c r="D158" s="41"/>
      <c r="E158" s="41"/>
      <c r="F158" s="41"/>
      <c r="G158" s="41">
        <v>3</v>
      </c>
      <c r="H158" s="41"/>
      <c r="I158" s="42">
        <f t="shared" si="6"/>
        <v>3</v>
      </c>
      <c r="J158" s="31"/>
      <c r="K158" s="32"/>
    </row>
    <row r="159" spans="1:11" ht="15.75" customHeight="1" thickBot="1">
      <c r="A159" s="33"/>
      <c r="B159" s="34" t="s">
        <v>178</v>
      </c>
      <c r="C159" s="35"/>
      <c r="D159" s="24"/>
      <c r="E159" s="24"/>
      <c r="F159" s="24"/>
      <c r="G159" s="24"/>
      <c r="H159" s="24"/>
      <c r="I159" s="36">
        <f t="shared" si="6"/>
        <v>0</v>
      </c>
      <c r="J159" s="24"/>
      <c r="K159" s="37"/>
    </row>
    <row r="160" spans="1:11" ht="15.75" customHeight="1">
      <c r="A160" s="38" t="s">
        <v>179</v>
      </c>
      <c r="B160" s="39" t="s">
        <v>180</v>
      </c>
      <c r="C160" s="40"/>
      <c r="D160" s="41"/>
      <c r="E160" s="41"/>
      <c r="F160" s="41"/>
      <c r="G160" s="41">
        <v>0.5</v>
      </c>
      <c r="H160" s="41"/>
      <c r="I160" s="42">
        <f t="shared" si="6"/>
        <v>0.5</v>
      </c>
      <c r="J160" s="31"/>
      <c r="K160" s="32"/>
    </row>
    <row r="161" spans="1:11" ht="15.75" customHeight="1" thickBot="1">
      <c r="A161" s="33"/>
      <c r="B161" s="34" t="s">
        <v>181</v>
      </c>
      <c r="C161" s="35"/>
      <c r="D161" s="24"/>
      <c r="E161" s="24"/>
      <c r="F161" s="24"/>
      <c r="G161" s="24"/>
      <c r="H161" s="24"/>
      <c r="I161" s="36">
        <f t="shared" si="6"/>
        <v>0</v>
      </c>
      <c r="J161" s="24"/>
      <c r="K161" s="37"/>
    </row>
    <row r="162" spans="1:11" ht="15.75" customHeight="1" thickBot="1">
      <c r="A162" s="47" t="s">
        <v>140</v>
      </c>
      <c r="B162" s="48"/>
      <c r="C162" s="35">
        <f aca="true" t="shared" si="7" ref="C162:H162">SUM(C136:C161)</f>
        <v>0</v>
      </c>
      <c r="D162" s="24">
        <f t="shared" si="7"/>
        <v>16.25</v>
      </c>
      <c r="E162" s="24">
        <f t="shared" si="7"/>
        <v>3.5</v>
      </c>
      <c r="F162" s="24">
        <f t="shared" si="7"/>
        <v>2.25</v>
      </c>
      <c r="G162" s="24">
        <f t="shared" si="7"/>
        <v>429.5</v>
      </c>
      <c r="H162" s="24">
        <f t="shared" si="7"/>
        <v>0</v>
      </c>
      <c r="I162" s="36">
        <f t="shared" si="6"/>
        <v>451.5</v>
      </c>
      <c r="J162" s="24">
        <f>SUM(J136:J161)</f>
        <v>0</v>
      </c>
      <c r="K162" s="37">
        <f>SUM(K136:K161)</f>
        <v>0</v>
      </c>
    </row>
    <row r="195" spans="1:9" ht="15.75" customHeight="1">
      <c r="A195" s="1" t="s">
        <v>127</v>
      </c>
      <c r="B195" s="2"/>
      <c r="C195" s="3"/>
      <c r="E195" s="5"/>
      <c r="F195" s="6" t="s">
        <v>128</v>
      </c>
      <c r="G195" s="5"/>
      <c r="I195" s="7"/>
    </row>
    <row r="196" spans="1:9" ht="27" customHeight="1" thickBot="1">
      <c r="A196" s="1" t="s">
        <v>129</v>
      </c>
      <c r="C196" s="3"/>
      <c r="D196" s="10" t="s">
        <v>130</v>
      </c>
      <c r="E196" s="49" t="s">
        <v>3</v>
      </c>
      <c r="H196" s="5"/>
      <c r="I196" s="7"/>
    </row>
    <row r="197" spans="1:11" ht="15.75" customHeight="1">
      <c r="A197" s="12" t="s">
        <v>132</v>
      </c>
      <c r="B197" s="13" t="s">
        <v>133</v>
      </c>
      <c r="C197" s="14" t="s">
        <v>134</v>
      </c>
      <c r="D197" s="15" t="s">
        <v>135</v>
      </c>
      <c r="E197" s="15" t="s">
        <v>136</v>
      </c>
      <c r="F197" s="15" t="s">
        <v>137</v>
      </c>
      <c r="G197" s="15" t="s">
        <v>138</v>
      </c>
      <c r="H197" s="15" t="s">
        <v>139</v>
      </c>
      <c r="I197" s="16" t="s">
        <v>140</v>
      </c>
      <c r="J197" s="17" t="s">
        <v>141</v>
      </c>
      <c r="K197" s="18"/>
    </row>
    <row r="198" spans="1:11" ht="15.75" customHeight="1" thickBot="1">
      <c r="A198" s="19"/>
      <c r="B198" s="20"/>
      <c r="C198" s="21"/>
      <c r="D198" s="22"/>
      <c r="E198" s="22"/>
      <c r="F198" s="22"/>
      <c r="G198" s="22"/>
      <c r="H198" s="22"/>
      <c r="I198" s="23"/>
      <c r="J198" s="24" t="s">
        <v>142</v>
      </c>
      <c r="K198" s="25" t="s">
        <v>143</v>
      </c>
    </row>
    <row r="199" spans="1:11" ht="15.75" customHeight="1">
      <c r="A199" s="26" t="s">
        <v>144</v>
      </c>
      <c r="B199" s="27" t="s">
        <v>145</v>
      </c>
      <c r="C199" s="28"/>
      <c r="D199" s="29"/>
      <c r="E199" s="29"/>
      <c r="F199" s="29"/>
      <c r="G199" s="29">
        <v>1</v>
      </c>
      <c r="H199" s="29"/>
      <c r="I199" s="30">
        <f aca="true" t="shared" si="8" ref="I199:I225">SUM(C199:H199)</f>
        <v>1</v>
      </c>
      <c r="J199" s="31"/>
      <c r="K199" s="32"/>
    </row>
    <row r="200" spans="1:11" ht="15.75" customHeight="1" thickBot="1">
      <c r="A200" s="33"/>
      <c r="B200" s="34" t="s">
        <v>146</v>
      </c>
      <c r="C200" s="35"/>
      <c r="D200" s="24"/>
      <c r="E200" s="24"/>
      <c r="F200" s="24"/>
      <c r="G200" s="24"/>
      <c r="H200" s="24"/>
      <c r="I200" s="36">
        <f t="shared" si="8"/>
        <v>0</v>
      </c>
      <c r="J200" s="24"/>
      <c r="K200" s="37"/>
    </row>
    <row r="201" spans="1:11" ht="15.75" customHeight="1">
      <c r="A201" s="38" t="s">
        <v>147</v>
      </c>
      <c r="B201" s="39" t="s">
        <v>148</v>
      </c>
      <c r="C201" s="40"/>
      <c r="D201" s="41"/>
      <c r="E201" s="41"/>
      <c r="F201" s="41"/>
      <c r="G201" s="41"/>
      <c r="H201" s="41"/>
      <c r="I201" s="42">
        <f t="shared" si="8"/>
        <v>0</v>
      </c>
      <c r="J201" s="31"/>
      <c r="K201" s="32"/>
    </row>
    <row r="202" spans="1:11" ht="15.75" customHeight="1" thickBot="1">
      <c r="A202" s="33"/>
      <c r="B202" s="34" t="s">
        <v>149</v>
      </c>
      <c r="C202" s="35"/>
      <c r="D202" s="24"/>
      <c r="E202" s="24"/>
      <c r="F202" s="24"/>
      <c r="G202" s="24"/>
      <c r="H202" s="24"/>
      <c r="I202" s="36">
        <f t="shared" si="8"/>
        <v>0</v>
      </c>
      <c r="J202" s="24"/>
      <c r="K202" s="37"/>
    </row>
    <row r="203" spans="1:11" ht="15.75" customHeight="1">
      <c r="A203" s="38" t="s">
        <v>150</v>
      </c>
      <c r="B203" s="39" t="s">
        <v>151</v>
      </c>
      <c r="C203" s="40"/>
      <c r="D203" s="41"/>
      <c r="E203" s="41"/>
      <c r="F203" s="41"/>
      <c r="G203" s="41"/>
      <c r="H203" s="41"/>
      <c r="I203" s="42">
        <f t="shared" si="8"/>
        <v>0</v>
      </c>
      <c r="J203" s="31"/>
      <c r="K203" s="32"/>
    </row>
    <row r="204" spans="1:11" ht="15.75" customHeight="1" thickBot="1">
      <c r="A204" s="38"/>
      <c r="B204" s="39" t="s">
        <v>152</v>
      </c>
      <c r="C204" s="43"/>
      <c r="D204" s="31"/>
      <c r="E204" s="31"/>
      <c r="F204" s="31"/>
      <c r="G204" s="31"/>
      <c r="H204" s="31"/>
      <c r="I204" s="44">
        <f t="shared" si="8"/>
        <v>0</v>
      </c>
      <c r="J204" s="31"/>
      <c r="K204" s="32"/>
    </row>
    <row r="205" spans="1:11" ht="15.75" customHeight="1">
      <c r="A205" s="26" t="s">
        <v>153</v>
      </c>
      <c r="B205" s="45" t="s">
        <v>154</v>
      </c>
      <c r="C205" s="28"/>
      <c r="D205" s="29"/>
      <c r="E205" s="29"/>
      <c r="F205" s="29"/>
      <c r="G205" s="29"/>
      <c r="H205" s="29"/>
      <c r="I205" s="30">
        <f t="shared" si="8"/>
        <v>0</v>
      </c>
      <c r="J205" s="29"/>
      <c r="K205" s="46"/>
    </row>
    <row r="206" spans="1:11" ht="15.75" customHeight="1" thickBot="1">
      <c r="A206" s="38"/>
      <c r="B206" s="39" t="s">
        <v>155</v>
      </c>
      <c r="C206" s="40"/>
      <c r="D206" s="41"/>
      <c r="E206" s="41"/>
      <c r="F206" s="41"/>
      <c r="G206" s="41"/>
      <c r="H206" s="41"/>
      <c r="I206" s="42">
        <f t="shared" si="8"/>
        <v>0</v>
      </c>
      <c r="J206" s="31"/>
      <c r="K206" s="32"/>
    </row>
    <row r="207" spans="1:11" ht="15.75" customHeight="1">
      <c r="A207" s="26" t="s">
        <v>156</v>
      </c>
      <c r="B207" s="45" t="s">
        <v>157</v>
      </c>
      <c r="C207" s="28"/>
      <c r="D207" s="29"/>
      <c r="E207" s="29"/>
      <c r="F207" s="29"/>
      <c r="G207" s="29"/>
      <c r="H207" s="29"/>
      <c r="I207" s="30">
        <f t="shared" si="8"/>
        <v>0</v>
      </c>
      <c r="J207" s="29"/>
      <c r="K207" s="46"/>
    </row>
    <row r="208" spans="1:11" ht="15.75" customHeight="1" thickBot="1">
      <c r="A208" s="38"/>
      <c r="B208" s="39" t="s">
        <v>158</v>
      </c>
      <c r="C208" s="40"/>
      <c r="D208" s="41"/>
      <c r="E208" s="41"/>
      <c r="F208" s="41"/>
      <c r="G208" s="41"/>
      <c r="H208" s="41"/>
      <c r="I208" s="42">
        <f t="shared" si="8"/>
        <v>0</v>
      </c>
      <c r="J208" s="31"/>
      <c r="K208" s="32"/>
    </row>
    <row r="209" spans="1:11" ht="15.75" customHeight="1">
      <c r="A209" s="26" t="s">
        <v>159</v>
      </c>
      <c r="B209" s="45" t="s">
        <v>160</v>
      </c>
      <c r="C209" s="28"/>
      <c r="D209" s="29"/>
      <c r="E209" s="29"/>
      <c r="F209" s="29"/>
      <c r="G209" s="29"/>
      <c r="H209" s="29"/>
      <c r="I209" s="30">
        <f t="shared" si="8"/>
        <v>0</v>
      </c>
      <c r="J209" s="29"/>
      <c r="K209" s="46"/>
    </row>
    <row r="210" spans="1:11" ht="15.75" customHeight="1">
      <c r="A210" s="38"/>
      <c r="B210" s="39" t="s">
        <v>161</v>
      </c>
      <c r="C210" s="40"/>
      <c r="D210" s="41"/>
      <c r="E210" s="41"/>
      <c r="F210" s="41"/>
      <c r="G210" s="41"/>
      <c r="H210" s="41"/>
      <c r="I210" s="42">
        <f t="shared" si="8"/>
        <v>0</v>
      </c>
      <c r="J210" s="31"/>
      <c r="K210" s="32"/>
    </row>
    <row r="211" spans="1:11" ht="15.75" customHeight="1" thickBot="1">
      <c r="A211" s="33"/>
      <c r="B211" s="34" t="s">
        <v>162</v>
      </c>
      <c r="C211" s="35"/>
      <c r="D211" s="24"/>
      <c r="E211" s="24"/>
      <c r="F211" s="24"/>
      <c r="G211" s="24"/>
      <c r="H211" s="24"/>
      <c r="I211" s="36">
        <f t="shared" si="8"/>
        <v>0</v>
      </c>
      <c r="J211" s="24"/>
      <c r="K211" s="37"/>
    </row>
    <row r="212" spans="1:11" ht="15.75" customHeight="1">
      <c r="A212" s="38" t="s">
        <v>163</v>
      </c>
      <c r="B212" s="39" t="s">
        <v>164</v>
      </c>
      <c r="C212" s="40"/>
      <c r="D212" s="41"/>
      <c r="E212" s="41"/>
      <c r="F212" s="41"/>
      <c r="G212" s="41"/>
      <c r="H212" s="41"/>
      <c r="I212" s="42">
        <f t="shared" si="8"/>
        <v>0</v>
      </c>
      <c r="J212" s="31"/>
      <c r="K212" s="32"/>
    </row>
    <row r="213" spans="1:11" ht="15.75" customHeight="1" thickBot="1">
      <c r="A213" s="33"/>
      <c r="B213" s="34" t="s">
        <v>165</v>
      </c>
      <c r="C213" s="35"/>
      <c r="D213" s="24"/>
      <c r="E213" s="24"/>
      <c r="F213" s="24"/>
      <c r="G213" s="24"/>
      <c r="H213" s="24"/>
      <c r="I213" s="36">
        <f t="shared" si="8"/>
        <v>0</v>
      </c>
      <c r="J213" s="24"/>
      <c r="K213" s="37"/>
    </row>
    <row r="214" spans="1:11" ht="15.75" customHeight="1">
      <c r="A214" s="38" t="s">
        <v>166</v>
      </c>
      <c r="B214" s="39" t="s">
        <v>167</v>
      </c>
      <c r="C214" s="40"/>
      <c r="D214" s="41"/>
      <c r="E214" s="41"/>
      <c r="F214" s="41"/>
      <c r="G214" s="41"/>
      <c r="H214" s="41"/>
      <c r="I214" s="42">
        <f t="shared" si="8"/>
        <v>0</v>
      </c>
      <c r="J214" s="31"/>
      <c r="K214" s="32"/>
    </row>
    <row r="215" spans="1:11" ht="15.75" customHeight="1" thickBot="1">
      <c r="A215" s="38"/>
      <c r="B215" s="39" t="s">
        <v>168</v>
      </c>
      <c r="C215" s="43"/>
      <c r="D215" s="31"/>
      <c r="E215" s="31"/>
      <c r="F215" s="31"/>
      <c r="G215" s="31"/>
      <c r="H215" s="31"/>
      <c r="I215" s="44">
        <f t="shared" si="8"/>
        <v>0</v>
      </c>
      <c r="J215" s="31"/>
      <c r="K215" s="32"/>
    </row>
    <row r="216" spans="1:11" ht="15.75" customHeight="1">
      <c r="A216" s="26" t="s">
        <v>169</v>
      </c>
      <c r="B216" s="45" t="s">
        <v>170</v>
      </c>
      <c r="C216" s="28"/>
      <c r="D216" s="29"/>
      <c r="E216" s="29"/>
      <c r="F216" s="29"/>
      <c r="G216" s="29"/>
      <c r="H216" s="29"/>
      <c r="I216" s="30">
        <f t="shared" si="8"/>
        <v>0</v>
      </c>
      <c r="J216" s="29"/>
      <c r="K216" s="46"/>
    </row>
    <row r="217" spans="1:11" ht="15.75" customHeight="1" thickBot="1">
      <c r="A217" s="38"/>
      <c r="B217" s="39" t="s">
        <v>171</v>
      </c>
      <c r="C217" s="40"/>
      <c r="D217" s="41"/>
      <c r="E217" s="41"/>
      <c r="F217" s="41"/>
      <c r="G217" s="41"/>
      <c r="H217" s="41"/>
      <c r="I217" s="42">
        <f t="shared" si="8"/>
        <v>0</v>
      </c>
      <c r="J217" s="31"/>
      <c r="K217" s="32"/>
    </row>
    <row r="218" spans="1:11" ht="15.75" customHeight="1">
      <c r="A218" s="26" t="s">
        <v>172</v>
      </c>
      <c r="B218" s="45" t="s">
        <v>173</v>
      </c>
      <c r="C218" s="28"/>
      <c r="D218" s="29"/>
      <c r="E218" s="29"/>
      <c r="F218" s="29"/>
      <c r="G218" s="29"/>
      <c r="H218" s="29"/>
      <c r="I218" s="30">
        <f t="shared" si="8"/>
        <v>0</v>
      </c>
      <c r="J218" s="29"/>
      <c r="K218" s="46"/>
    </row>
    <row r="219" spans="1:11" ht="15.75" customHeight="1" thickBot="1">
      <c r="A219" s="38"/>
      <c r="B219" s="39" t="s">
        <v>174</v>
      </c>
      <c r="C219" s="40"/>
      <c r="D219" s="41"/>
      <c r="E219" s="41"/>
      <c r="F219" s="41"/>
      <c r="G219" s="41"/>
      <c r="H219" s="41"/>
      <c r="I219" s="42">
        <f t="shared" si="8"/>
        <v>0</v>
      </c>
      <c r="J219" s="31"/>
      <c r="K219" s="32"/>
    </row>
    <row r="220" spans="1:11" ht="15.75" customHeight="1">
      <c r="A220" s="26" t="s">
        <v>175</v>
      </c>
      <c r="B220" s="45" t="s">
        <v>176</v>
      </c>
      <c r="C220" s="28"/>
      <c r="D220" s="29"/>
      <c r="E220" s="29"/>
      <c r="F220" s="29"/>
      <c r="G220" s="29"/>
      <c r="H220" s="29"/>
      <c r="I220" s="30">
        <f t="shared" si="8"/>
        <v>0</v>
      </c>
      <c r="J220" s="29"/>
      <c r="K220" s="46"/>
    </row>
    <row r="221" spans="1:11" ht="15.75" customHeight="1">
      <c r="A221" s="38"/>
      <c r="B221" s="39" t="s">
        <v>177</v>
      </c>
      <c r="C221" s="40"/>
      <c r="D221" s="41"/>
      <c r="E221" s="41"/>
      <c r="F221" s="41"/>
      <c r="G221" s="41"/>
      <c r="H221" s="41"/>
      <c r="I221" s="42">
        <f t="shared" si="8"/>
        <v>0</v>
      </c>
      <c r="J221" s="31"/>
      <c r="K221" s="32"/>
    </row>
    <row r="222" spans="1:11" ht="15.75" customHeight="1" thickBot="1">
      <c r="A222" s="33"/>
      <c r="B222" s="34" t="s">
        <v>178</v>
      </c>
      <c r="C222" s="35"/>
      <c r="D222" s="24"/>
      <c r="E222" s="24"/>
      <c r="F222" s="24"/>
      <c r="G222" s="24"/>
      <c r="H222" s="24"/>
      <c r="I222" s="36">
        <f t="shared" si="8"/>
        <v>0</v>
      </c>
      <c r="J222" s="24"/>
      <c r="K222" s="37"/>
    </row>
    <row r="223" spans="1:11" ht="15.75" customHeight="1">
      <c r="A223" s="38" t="s">
        <v>179</v>
      </c>
      <c r="B223" s="39" t="s">
        <v>180</v>
      </c>
      <c r="C223" s="40"/>
      <c r="D223" s="41"/>
      <c r="E223" s="41"/>
      <c r="F223" s="41"/>
      <c r="G223" s="41"/>
      <c r="H223" s="41"/>
      <c r="I223" s="42">
        <f t="shared" si="8"/>
        <v>0</v>
      </c>
      <c r="J223" s="31"/>
      <c r="K223" s="32"/>
    </row>
    <row r="224" spans="1:11" ht="15.75" customHeight="1" thickBot="1">
      <c r="A224" s="33"/>
      <c r="B224" s="34" t="s">
        <v>181</v>
      </c>
      <c r="C224" s="35"/>
      <c r="D224" s="24"/>
      <c r="E224" s="24"/>
      <c r="F224" s="24"/>
      <c r="G224" s="24"/>
      <c r="H224" s="24"/>
      <c r="I224" s="36">
        <f t="shared" si="8"/>
        <v>0</v>
      </c>
      <c r="J224" s="24"/>
      <c r="K224" s="37"/>
    </row>
    <row r="225" spans="1:11" ht="15.75" customHeight="1" thickBot="1">
      <c r="A225" s="47" t="s">
        <v>140</v>
      </c>
      <c r="B225" s="48"/>
      <c r="C225" s="35">
        <f aca="true" t="shared" si="9" ref="C225:H225">SUM(C199:C224)</f>
        <v>0</v>
      </c>
      <c r="D225" s="24">
        <f t="shared" si="9"/>
        <v>0</v>
      </c>
      <c r="E225" s="24">
        <f t="shared" si="9"/>
        <v>0</v>
      </c>
      <c r="F225" s="24">
        <f t="shared" si="9"/>
        <v>0</v>
      </c>
      <c r="G225" s="24">
        <f t="shared" si="9"/>
        <v>1</v>
      </c>
      <c r="H225" s="24">
        <f t="shared" si="9"/>
        <v>0</v>
      </c>
      <c r="I225" s="36">
        <f t="shared" si="8"/>
        <v>1</v>
      </c>
      <c r="J225" s="24">
        <f>SUM(J199:J224)</f>
        <v>0</v>
      </c>
      <c r="K225" s="37">
        <f>SUM(K199:K224)</f>
        <v>0</v>
      </c>
    </row>
    <row r="229" spans="1:9" ht="15.75" customHeight="1">
      <c r="A229" s="1" t="s">
        <v>127</v>
      </c>
      <c r="B229" s="2"/>
      <c r="C229" s="3"/>
      <c r="E229" s="5"/>
      <c r="F229" s="6" t="s">
        <v>128</v>
      </c>
      <c r="G229" s="5"/>
      <c r="I229" s="7"/>
    </row>
    <row r="230" spans="1:9" ht="27" customHeight="1" thickBot="1">
      <c r="A230" s="1" t="s">
        <v>129</v>
      </c>
      <c r="C230" s="3"/>
      <c r="D230" s="10" t="s">
        <v>130</v>
      </c>
      <c r="E230" s="49" t="s">
        <v>4</v>
      </c>
      <c r="H230" s="5"/>
      <c r="I230" s="7"/>
    </row>
    <row r="231" spans="1:11" ht="15.75" customHeight="1">
      <c r="A231" s="12" t="s">
        <v>132</v>
      </c>
      <c r="B231" s="13" t="s">
        <v>133</v>
      </c>
      <c r="C231" s="14" t="s">
        <v>134</v>
      </c>
      <c r="D231" s="15" t="s">
        <v>135</v>
      </c>
      <c r="E231" s="15" t="s">
        <v>136</v>
      </c>
      <c r="F231" s="15" t="s">
        <v>137</v>
      </c>
      <c r="G231" s="15" t="s">
        <v>138</v>
      </c>
      <c r="H231" s="15" t="s">
        <v>139</v>
      </c>
      <c r="I231" s="16" t="s">
        <v>140</v>
      </c>
      <c r="J231" s="17" t="s">
        <v>141</v>
      </c>
      <c r="K231" s="18"/>
    </row>
    <row r="232" spans="1:11" ht="15.75" customHeight="1" thickBot="1">
      <c r="A232" s="19"/>
      <c r="B232" s="20"/>
      <c r="C232" s="21"/>
      <c r="D232" s="22"/>
      <c r="E232" s="22"/>
      <c r="F232" s="22"/>
      <c r="G232" s="22"/>
      <c r="H232" s="22"/>
      <c r="I232" s="23"/>
      <c r="J232" s="24" t="s">
        <v>142</v>
      </c>
      <c r="K232" s="25" t="s">
        <v>143</v>
      </c>
    </row>
    <row r="233" spans="1:11" ht="15.75" customHeight="1">
      <c r="A233" s="26" t="s">
        <v>144</v>
      </c>
      <c r="B233" s="27" t="s">
        <v>145</v>
      </c>
      <c r="C233" s="28"/>
      <c r="D233" s="29"/>
      <c r="E233" s="29"/>
      <c r="F233" s="29"/>
      <c r="G233" s="29"/>
      <c r="H233" s="29"/>
      <c r="I233" s="30">
        <f aca="true" t="shared" si="10" ref="I233:I259">SUM(C233:H233)</f>
        <v>0</v>
      </c>
      <c r="J233" s="31"/>
      <c r="K233" s="32"/>
    </row>
    <row r="234" spans="1:11" ht="15.75" customHeight="1" thickBot="1">
      <c r="A234" s="33"/>
      <c r="B234" s="34" t="s">
        <v>146</v>
      </c>
      <c r="C234" s="35"/>
      <c r="D234" s="24">
        <v>0.5</v>
      </c>
      <c r="E234" s="24">
        <v>1</v>
      </c>
      <c r="F234" s="24"/>
      <c r="G234" s="24"/>
      <c r="H234" s="24"/>
      <c r="I234" s="36">
        <f t="shared" si="10"/>
        <v>1.5</v>
      </c>
      <c r="J234" s="24"/>
      <c r="K234" s="37"/>
    </row>
    <row r="235" spans="1:11" ht="15.75" customHeight="1">
      <c r="A235" s="38" t="s">
        <v>147</v>
      </c>
      <c r="B235" s="39" t="s">
        <v>148</v>
      </c>
      <c r="C235" s="40"/>
      <c r="D235" s="41"/>
      <c r="E235" s="41"/>
      <c r="F235" s="41"/>
      <c r="G235" s="41"/>
      <c r="H235" s="41"/>
      <c r="I235" s="42">
        <f t="shared" si="10"/>
        <v>0</v>
      </c>
      <c r="J235" s="31"/>
      <c r="K235" s="32"/>
    </row>
    <row r="236" spans="1:11" ht="15.75" customHeight="1" thickBot="1">
      <c r="A236" s="33"/>
      <c r="B236" s="34" t="s">
        <v>149</v>
      </c>
      <c r="C236" s="35"/>
      <c r="D236" s="24"/>
      <c r="E236" s="24"/>
      <c r="F236" s="24"/>
      <c r="G236" s="24">
        <v>1.25</v>
      </c>
      <c r="H236" s="24"/>
      <c r="I236" s="36">
        <f t="shared" si="10"/>
        <v>1.25</v>
      </c>
      <c r="J236" s="24"/>
      <c r="K236" s="37"/>
    </row>
    <row r="237" spans="1:11" ht="15.75" customHeight="1">
      <c r="A237" s="38" t="s">
        <v>150</v>
      </c>
      <c r="B237" s="39" t="s">
        <v>151</v>
      </c>
      <c r="C237" s="40"/>
      <c r="D237" s="41"/>
      <c r="E237" s="41"/>
      <c r="F237" s="41"/>
      <c r="G237" s="41">
        <v>1</v>
      </c>
      <c r="H237" s="41"/>
      <c r="I237" s="42">
        <f t="shared" si="10"/>
        <v>1</v>
      </c>
      <c r="J237" s="31"/>
      <c r="K237" s="32"/>
    </row>
    <row r="238" spans="1:11" ht="15.75" customHeight="1" thickBot="1">
      <c r="A238" s="38"/>
      <c r="B238" s="39" t="s">
        <v>152</v>
      </c>
      <c r="C238" s="43"/>
      <c r="D238" s="31"/>
      <c r="E238" s="31"/>
      <c r="F238" s="31"/>
      <c r="G238" s="31">
        <v>1.25</v>
      </c>
      <c r="H238" s="31"/>
      <c r="I238" s="44">
        <f t="shared" si="10"/>
        <v>1.25</v>
      </c>
      <c r="J238" s="31"/>
      <c r="K238" s="32"/>
    </row>
    <row r="239" spans="1:11" ht="15.75" customHeight="1">
      <c r="A239" s="26" t="s">
        <v>153</v>
      </c>
      <c r="B239" s="45" t="s">
        <v>154</v>
      </c>
      <c r="C239" s="28"/>
      <c r="D239" s="29"/>
      <c r="E239" s="29"/>
      <c r="F239" s="29"/>
      <c r="G239" s="29"/>
      <c r="H239" s="29"/>
      <c r="I239" s="30">
        <f t="shared" si="10"/>
        <v>0</v>
      </c>
      <c r="J239" s="29"/>
      <c r="K239" s="46"/>
    </row>
    <row r="240" spans="1:11" ht="15.75" customHeight="1" thickBot="1">
      <c r="A240" s="38"/>
      <c r="B240" s="39" t="s">
        <v>155</v>
      </c>
      <c r="C240" s="40"/>
      <c r="D240" s="41"/>
      <c r="E240" s="41"/>
      <c r="F240" s="41"/>
      <c r="G240" s="41"/>
      <c r="H240" s="41"/>
      <c r="I240" s="42">
        <f t="shared" si="10"/>
        <v>0</v>
      </c>
      <c r="J240" s="31"/>
      <c r="K240" s="32"/>
    </row>
    <row r="241" spans="1:11" ht="15.75" customHeight="1">
      <c r="A241" s="26" t="s">
        <v>156</v>
      </c>
      <c r="B241" s="45" t="s">
        <v>157</v>
      </c>
      <c r="C241" s="28"/>
      <c r="D241" s="29"/>
      <c r="E241" s="29"/>
      <c r="F241" s="29"/>
      <c r="G241" s="29"/>
      <c r="H241" s="29"/>
      <c r="I241" s="30">
        <f t="shared" si="10"/>
        <v>0</v>
      </c>
      <c r="J241" s="29"/>
      <c r="K241" s="46"/>
    </row>
    <row r="242" spans="1:11" ht="15.75" customHeight="1" thickBot="1">
      <c r="A242" s="38"/>
      <c r="B242" s="39" t="s">
        <v>158</v>
      </c>
      <c r="C242" s="40"/>
      <c r="D242" s="41"/>
      <c r="E242" s="41"/>
      <c r="F242" s="41"/>
      <c r="G242" s="41"/>
      <c r="H242" s="41"/>
      <c r="I242" s="42">
        <f t="shared" si="10"/>
        <v>0</v>
      </c>
      <c r="J242" s="31"/>
      <c r="K242" s="32"/>
    </row>
    <row r="243" spans="1:11" ht="15.75" customHeight="1">
      <c r="A243" s="26" t="s">
        <v>159</v>
      </c>
      <c r="B243" s="45" t="s">
        <v>160</v>
      </c>
      <c r="C243" s="28"/>
      <c r="D243" s="29"/>
      <c r="E243" s="29"/>
      <c r="F243" s="29"/>
      <c r="G243" s="29"/>
      <c r="H243" s="29"/>
      <c r="I243" s="30">
        <f t="shared" si="10"/>
        <v>0</v>
      </c>
      <c r="J243" s="29"/>
      <c r="K243" s="46"/>
    </row>
    <row r="244" spans="1:11" ht="15.75" customHeight="1">
      <c r="A244" s="38"/>
      <c r="B244" s="39" t="s">
        <v>161</v>
      </c>
      <c r="C244" s="40"/>
      <c r="D244" s="41"/>
      <c r="E244" s="41"/>
      <c r="F244" s="41"/>
      <c r="G244" s="41"/>
      <c r="H244" s="41"/>
      <c r="I244" s="42">
        <f t="shared" si="10"/>
        <v>0</v>
      </c>
      <c r="J244" s="31"/>
      <c r="K244" s="32"/>
    </row>
    <row r="245" spans="1:11" ht="15.75" customHeight="1" thickBot="1">
      <c r="A245" s="33"/>
      <c r="B245" s="34" t="s">
        <v>162</v>
      </c>
      <c r="C245" s="35"/>
      <c r="D245" s="24"/>
      <c r="E245" s="24"/>
      <c r="F245" s="24"/>
      <c r="G245" s="24"/>
      <c r="H245" s="24"/>
      <c r="I245" s="36">
        <f t="shared" si="10"/>
        <v>0</v>
      </c>
      <c r="J245" s="24"/>
      <c r="K245" s="37"/>
    </row>
    <row r="246" spans="1:11" ht="15.75" customHeight="1">
      <c r="A246" s="38" t="s">
        <v>163</v>
      </c>
      <c r="B246" s="39" t="s">
        <v>164</v>
      </c>
      <c r="C246" s="40"/>
      <c r="D246" s="41"/>
      <c r="E246" s="41"/>
      <c r="F246" s="41"/>
      <c r="G246" s="41"/>
      <c r="H246" s="41"/>
      <c r="I246" s="42">
        <f t="shared" si="10"/>
        <v>0</v>
      </c>
      <c r="J246" s="31"/>
      <c r="K246" s="32"/>
    </row>
    <row r="247" spans="1:11" ht="15.75" customHeight="1" thickBot="1">
      <c r="A247" s="33"/>
      <c r="B247" s="34" t="s">
        <v>165</v>
      </c>
      <c r="C247" s="35"/>
      <c r="D247" s="24"/>
      <c r="E247" s="24"/>
      <c r="F247" s="24"/>
      <c r="G247" s="24"/>
      <c r="H247" s="24"/>
      <c r="I247" s="36">
        <f t="shared" si="10"/>
        <v>0</v>
      </c>
      <c r="J247" s="24"/>
      <c r="K247" s="37"/>
    </row>
    <row r="248" spans="1:11" ht="15.75" customHeight="1">
      <c r="A248" s="38" t="s">
        <v>166</v>
      </c>
      <c r="B248" s="39" t="s">
        <v>167</v>
      </c>
      <c r="C248" s="40"/>
      <c r="D248" s="41"/>
      <c r="E248" s="41"/>
      <c r="F248" s="41"/>
      <c r="G248" s="41"/>
      <c r="H248" s="41"/>
      <c r="I248" s="42">
        <f t="shared" si="10"/>
        <v>0</v>
      </c>
      <c r="J248" s="31"/>
      <c r="K248" s="32"/>
    </row>
    <row r="249" spans="1:11" ht="15.75" customHeight="1" thickBot="1">
      <c r="A249" s="38"/>
      <c r="B249" s="39" t="s">
        <v>168</v>
      </c>
      <c r="C249" s="43"/>
      <c r="D249" s="31"/>
      <c r="E249" s="31"/>
      <c r="F249" s="31"/>
      <c r="G249" s="31"/>
      <c r="H249" s="31"/>
      <c r="I249" s="44">
        <f t="shared" si="10"/>
        <v>0</v>
      </c>
      <c r="J249" s="31"/>
      <c r="K249" s="32"/>
    </row>
    <row r="250" spans="1:11" ht="15.75" customHeight="1">
      <c r="A250" s="26" t="s">
        <v>169</v>
      </c>
      <c r="B250" s="45" t="s">
        <v>170</v>
      </c>
      <c r="C250" s="28"/>
      <c r="D250" s="29"/>
      <c r="E250" s="29"/>
      <c r="F250" s="29"/>
      <c r="G250" s="29"/>
      <c r="H250" s="29"/>
      <c r="I250" s="30">
        <f t="shared" si="10"/>
        <v>0</v>
      </c>
      <c r="J250" s="29"/>
      <c r="K250" s="46"/>
    </row>
    <row r="251" spans="1:11" ht="15.75" customHeight="1" thickBot="1">
      <c r="A251" s="38"/>
      <c r="B251" s="39" t="s">
        <v>171</v>
      </c>
      <c r="C251" s="40"/>
      <c r="D251" s="41"/>
      <c r="E251" s="41"/>
      <c r="F251" s="41"/>
      <c r="G251" s="41"/>
      <c r="H251" s="41"/>
      <c r="I251" s="42">
        <f t="shared" si="10"/>
        <v>0</v>
      </c>
      <c r="J251" s="31"/>
      <c r="K251" s="32"/>
    </row>
    <row r="252" spans="1:11" ht="15.75" customHeight="1">
      <c r="A252" s="26" t="s">
        <v>172</v>
      </c>
      <c r="B252" s="45" t="s">
        <v>173</v>
      </c>
      <c r="C252" s="28"/>
      <c r="D252" s="29"/>
      <c r="E252" s="29"/>
      <c r="F252" s="29"/>
      <c r="G252" s="29"/>
      <c r="H252" s="29"/>
      <c r="I252" s="30">
        <f t="shared" si="10"/>
        <v>0</v>
      </c>
      <c r="J252" s="29"/>
      <c r="K252" s="46"/>
    </row>
    <row r="253" spans="1:11" ht="15.75" customHeight="1" thickBot="1">
      <c r="A253" s="38"/>
      <c r="B253" s="39" t="s">
        <v>174</v>
      </c>
      <c r="C253" s="40"/>
      <c r="D253" s="41"/>
      <c r="E253" s="41"/>
      <c r="F253" s="41"/>
      <c r="G253" s="41"/>
      <c r="H253" s="41"/>
      <c r="I253" s="42">
        <f t="shared" si="10"/>
        <v>0</v>
      </c>
      <c r="J253" s="31"/>
      <c r="K253" s="32"/>
    </row>
    <row r="254" spans="1:11" ht="15.75" customHeight="1">
      <c r="A254" s="26" t="s">
        <v>175</v>
      </c>
      <c r="B254" s="45" t="s">
        <v>176</v>
      </c>
      <c r="C254" s="28"/>
      <c r="D254" s="29"/>
      <c r="E254" s="29"/>
      <c r="F254" s="29"/>
      <c r="G254" s="29"/>
      <c r="H254" s="29"/>
      <c r="I254" s="30">
        <f t="shared" si="10"/>
        <v>0</v>
      </c>
      <c r="J254" s="29"/>
      <c r="K254" s="46"/>
    </row>
    <row r="255" spans="1:11" ht="15.75" customHeight="1">
      <c r="A255" s="38"/>
      <c r="B255" s="39" t="s">
        <v>177</v>
      </c>
      <c r="C255" s="40"/>
      <c r="D255" s="41"/>
      <c r="E255" s="41"/>
      <c r="F255" s="41"/>
      <c r="G255" s="41"/>
      <c r="H255" s="41"/>
      <c r="I255" s="42">
        <f t="shared" si="10"/>
        <v>0</v>
      </c>
      <c r="J255" s="31"/>
      <c r="K255" s="32"/>
    </row>
    <row r="256" spans="1:11" ht="15.75" customHeight="1" thickBot="1">
      <c r="A256" s="33"/>
      <c r="B256" s="34" t="s">
        <v>178</v>
      </c>
      <c r="C256" s="35"/>
      <c r="D256" s="24"/>
      <c r="E256" s="24"/>
      <c r="F256" s="24"/>
      <c r="G256" s="24"/>
      <c r="H256" s="24"/>
      <c r="I256" s="36">
        <f t="shared" si="10"/>
        <v>0</v>
      </c>
      <c r="J256" s="24"/>
      <c r="K256" s="37"/>
    </row>
    <row r="257" spans="1:11" ht="15.75" customHeight="1">
      <c r="A257" s="38" t="s">
        <v>179</v>
      </c>
      <c r="B257" s="39" t="s">
        <v>180</v>
      </c>
      <c r="C257" s="40"/>
      <c r="D257" s="41"/>
      <c r="E257" s="41"/>
      <c r="F257" s="41"/>
      <c r="G257" s="41"/>
      <c r="H257" s="41"/>
      <c r="I257" s="42">
        <f t="shared" si="10"/>
        <v>0</v>
      </c>
      <c r="J257" s="31"/>
      <c r="K257" s="32"/>
    </row>
    <row r="258" spans="1:11" ht="15.75" customHeight="1" thickBot="1">
      <c r="A258" s="33"/>
      <c r="B258" s="34" t="s">
        <v>181</v>
      </c>
      <c r="C258" s="35"/>
      <c r="D258" s="24"/>
      <c r="E258" s="24"/>
      <c r="F258" s="24"/>
      <c r="G258" s="24"/>
      <c r="H258" s="24"/>
      <c r="I258" s="36">
        <f t="shared" si="10"/>
        <v>0</v>
      </c>
      <c r="J258" s="24"/>
      <c r="K258" s="37"/>
    </row>
    <row r="259" spans="1:11" ht="15.75" customHeight="1" thickBot="1">
      <c r="A259" s="47" t="s">
        <v>140</v>
      </c>
      <c r="B259" s="48"/>
      <c r="C259" s="35">
        <f aca="true" t="shared" si="11" ref="C259:H259">SUM(C233:C258)</f>
        <v>0</v>
      </c>
      <c r="D259" s="24">
        <f t="shared" si="11"/>
        <v>0.5</v>
      </c>
      <c r="E259" s="24">
        <f t="shared" si="11"/>
        <v>1</v>
      </c>
      <c r="F259" s="24">
        <f t="shared" si="11"/>
        <v>0</v>
      </c>
      <c r="G259" s="24">
        <f t="shared" si="11"/>
        <v>3.5</v>
      </c>
      <c r="H259" s="24">
        <f t="shared" si="11"/>
        <v>0</v>
      </c>
      <c r="I259" s="36">
        <f t="shared" si="10"/>
        <v>5</v>
      </c>
      <c r="J259" s="24">
        <f>SUM(J233:J258)</f>
        <v>0</v>
      </c>
      <c r="K259" s="37">
        <f>SUM(K233:K258)</f>
        <v>0</v>
      </c>
    </row>
    <row r="263" spans="1:9" ht="15.75" customHeight="1">
      <c r="A263" s="1" t="s">
        <v>127</v>
      </c>
      <c r="B263" s="2"/>
      <c r="C263" s="3"/>
      <c r="E263" s="5"/>
      <c r="F263" s="6" t="s">
        <v>128</v>
      </c>
      <c r="G263" s="5"/>
      <c r="I263" s="7"/>
    </row>
    <row r="264" spans="1:9" ht="27" customHeight="1" thickBot="1">
      <c r="A264" s="1" t="s">
        <v>129</v>
      </c>
      <c r="C264" s="3"/>
      <c r="D264" s="10" t="s">
        <v>130</v>
      </c>
      <c r="E264" s="49" t="s">
        <v>5</v>
      </c>
      <c r="H264" s="5"/>
      <c r="I264" s="7"/>
    </row>
    <row r="265" spans="1:11" ht="15.75" customHeight="1">
      <c r="A265" s="12" t="s">
        <v>132</v>
      </c>
      <c r="B265" s="13" t="s">
        <v>133</v>
      </c>
      <c r="C265" s="14" t="s">
        <v>134</v>
      </c>
      <c r="D265" s="15" t="s">
        <v>135</v>
      </c>
      <c r="E265" s="15" t="s">
        <v>136</v>
      </c>
      <c r="F265" s="15" t="s">
        <v>137</v>
      </c>
      <c r="G265" s="15" t="s">
        <v>138</v>
      </c>
      <c r="H265" s="15" t="s">
        <v>139</v>
      </c>
      <c r="I265" s="16" t="s">
        <v>140</v>
      </c>
      <c r="J265" s="17" t="s">
        <v>141</v>
      </c>
      <c r="K265" s="18"/>
    </row>
    <row r="266" spans="1:11" ht="15.75" customHeight="1" thickBot="1">
      <c r="A266" s="19"/>
      <c r="B266" s="20"/>
      <c r="C266" s="21"/>
      <c r="D266" s="22"/>
      <c r="E266" s="22"/>
      <c r="F266" s="22"/>
      <c r="G266" s="22"/>
      <c r="H266" s="22"/>
      <c r="I266" s="23"/>
      <c r="J266" s="24" t="s">
        <v>142</v>
      </c>
      <c r="K266" s="25" t="s">
        <v>143</v>
      </c>
    </row>
    <row r="267" spans="1:11" ht="15.75" customHeight="1">
      <c r="A267" s="26" t="s">
        <v>144</v>
      </c>
      <c r="B267" s="27" t="s">
        <v>145</v>
      </c>
      <c r="C267" s="28"/>
      <c r="D267" s="29"/>
      <c r="E267" s="29"/>
      <c r="F267" s="29"/>
      <c r="G267" s="29"/>
      <c r="H267" s="29"/>
      <c r="I267" s="30">
        <f aca="true" t="shared" si="12" ref="I267:I293">SUM(C267:H267)</f>
        <v>0</v>
      </c>
      <c r="J267" s="31"/>
      <c r="K267" s="32"/>
    </row>
    <row r="268" spans="1:11" ht="15.75" customHeight="1" thickBot="1">
      <c r="A268" s="33"/>
      <c r="B268" s="34" t="s">
        <v>146</v>
      </c>
      <c r="C268" s="35"/>
      <c r="D268" s="24"/>
      <c r="E268" s="24"/>
      <c r="F268" s="24"/>
      <c r="G268" s="24"/>
      <c r="H268" s="24"/>
      <c r="I268" s="36">
        <f t="shared" si="12"/>
        <v>0</v>
      </c>
      <c r="J268" s="24"/>
      <c r="K268" s="37"/>
    </row>
    <row r="269" spans="1:11" ht="15.75" customHeight="1">
      <c r="A269" s="38" t="s">
        <v>147</v>
      </c>
      <c r="B269" s="39" t="s">
        <v>148</v>
      </c>
      <c r="C269" s="40"/>
      <c r="D269" s="41"/>
      <c r="E269" s="41">
        <v>1</v>
      </c>
      <c r="F269" s="41"/>
      <c r="G269" s="41"/>
      <c r="H269" s="41"/>
      <c r="I269" s="42">
        <f t="shared" si="12"/>
        <v>1</v>
      </c>
      <c r="J269" s="31"/>
      <c r="K269" s="32"/>
    </row>
    <row r="270" spans="1:11" ht="15.75" customHeight="1" thickBot="1">
      <c r="A270" s="33"/>
      <c r="B270" s="34" t="s">
        <v>149</v>
      </c>
      <c r="C270" s="35"/>
      <c r="D270" s="24"/>
      <c r="E270" s="24"/>
      <c r="F270" s="24"/>
      <c r="G270" s="24"/>
      <c r="H270" s="24"/>
      <c r="I270" s="36">
        <f t="shared" si="12"/>
        <v>0</v>
      </c>
      <c r="J270" s="24"/>
      <c r="K270" s="37"/>
    </row>
    <row r="271" spans="1:11" ht="15.75" customHeight="1">
      <c r="A271" s="38" t="s">
        <v>150</v>
      </c>
      <c r="B271" s="39" t="s">
        <v>151</v>
      </c>
      <c r="C271" s="40"/>
      <c r="D271" s="41"/>
      <c r="E271" s="41"/>
      <c r="F271" s="41"/>
      <c r="G271" s="41"/>
      <c r="H271" s="41"/>
      <c r="I271" s="42">
        <f t="shared" si="12"/>
        <v>0</v>
      </c>
      <c r="J271" s="31"/>
      <c r="K271" s="32"/>
    </row>
    <row r="272" spans="1:11" ht="15.75" customHeight="1" thickBot="1">
      <c r="A272" s="38"/>
      <c r="B272" s="39" t="s">
        <v>152</v>
      </c>
      <c r="C272" s="43"/>
      <c r="D272" s="31"/>
      <c r="E272" s="31"/>
      <c r="F272" s="31"/>
      <c r="G272" s="31" t="s">
        <v>0</v>
      </c>
      <c r="H272" s="31"/>
      <c r="I272" s="44">
        <f t="shared" si="12"/>
        <v>0</v>
      </c>
      <c r="J272" s="31"/>
      <c r="K272" s="32"/>
    </row>
    <row r="273" spans="1:11" ht="15.75" customHeight="1">
      <c r="A273" s="26" t="s">
        <v>153</v>
      </c>
      <c r="B273" s="45" t="s">
        <v>154</v>
      </c>
      <c r="C273" s="28"/>
      <c r="D273" s="29"/>
      <c r="E273" s="29"/>
      <c r="F273" s="29"/>
      <c r="G273" s="29"/>
      <c r="H273" s="29"/>
      <c r="I273" s="30">
        <f t="shared" si="12"/>
        <v>0</v>
      </c>
      <c r="J273" s="29"/>
      <c r="K273" s="46"/>
    </row>
    <row r="274" spans="1:11" ht="15.75" customHeight="1" thickBot="1">
      <c r="A274" s="38"/>
      <c r="B274" s="39" t="s">
        <v>155</v>
      </c>
      <c r="C274" s="40"/>
      <c r="D274" s="41"/>
      <c r="E274" s="41"/>
      <c r="F274" s="41"/>
      <c r="G274" s="41"/>
      <c r="H274" s="41"/>
      <c r="I274" s="42">
        <f t="shared" si="12"/>
        <v>0</v>
      </c>
      <c r="J274" s="31"/>
      <c r="K274" s="32"/>
    </row>
    <row r="275" spans="1:11" ht="15.75" customHeight="1">
      <c r="A275" s="26" t="s">
        <v>156</v>
      </c>
      <c r="B275" s="45" t="s">
        <v>157</v>
      </c>
      <c r="C275" s="28"/>
      <c r="D275" s="29"/>
      <c r="E275" s="29"/>
      <c r="F275" s="29"/>
      <c r="G275" s="29"/>
      <c r="H275" s="29"/>
      <c r="I275" s="30">
        <f t="shared" si="12"/>
        <v>0</v>
      </c>
      <c r="J275" s="29"/>
      <c r="K275" s="46"/>
    </row>
    <row r="276" spans="1:11" ht="15.75" customHeight="1" thickBot="1">
      <c r="A276" s="38"/>
      <c r="B276" s="39" t="s">
        <v>158</v>
      </c>
      <c r="C276" s="40"/>
      <c r="D276" s="41"/>
      <c r="E276" s="41"/>
      <c r="F276" s="41"/>
      <c r="G276" s="41"/>
      <c r="H276" s="41"/>
      <c r="I276" s="42">
        <f t="shared" si="12"/>
        <v>0</v>
      </c>
      <c r="J276" s="31"/>
      <c r="K276" s="32"/>
    </row>
    <row r="277" spans="1:11" ht="15.75" customHeight="1">
      <c r="A277" s="26" t="s">
        <v>159</v>
      </c>
      <c r="B277" s="45" t="s">
        <v>160</v>
      </c>
      <c r="C277" s="28"/>
      <c r="D277" s="29"/>
      <c r="E277" s="29"/>
      <c r="F277" s="29"/>
      <c r="G277" s="29"/>
      <c r="H277" s="29"/>
      <c r="I277" s="30">
        <f t="shared" si="12"/>
        <v>0</v>
      </c>
      <c r="J277" s="29"/>
      <c r="K277" s="46"/>
    </row>
    <row r="278" spans="1:11" ht="15.75" customHeight="1">
      <c r="A278" s="38"/>
      <c r="B278" s="39" t="s">
        <v>161</v>
      </c>
      <c r="C278" s="40"/>
      <c r="D278" s="41"/>
      <c r="E278" s="41"/>
      <c r="F278" s="41"/>
      <c r="G278" s="41"/>
      <c r="H278" s="41"/>
      <c r="I278" s="42">
        <f t="shared" si="12"/>
        <v>0</v>
      </c>
      <c r="J278" s="31"/>
      <c r="K278" s="32"/>
    </row>
    <row r="279" spans="1:11" ht="15.75" customHeight="1" thickBot="1">
      <c r="A279" s="33"/>
      <c r="B279" s="34" t="s">
        <v>162</v>
      </c>
      <c r="C279" s="35"/>
      <c r="D279" s="24"/>
      <c r="E279" s="24"/>
      <c r="F279" s="24"/>
      <c r="G279" s="24"/>
      <c r="H279" s="24"/>
      <c r="I279" s="36">
        <f t="shared" si="12"/>
        <v>0</v>
      </c>
      <c r="J279" s="24"/>
      <c r="K279" s="37"/>
    </row>
    <row r="280" spans="1:11" ht="15.75" customHeight="1">
      <c r="A280" s="38" t="s">
        <v>163</v>
      </c>
      <c r="B280" s="39" t="s">
        <v>164</v>
      </c>
      <c r="C280" s="40"/>
      <c r="D280" s="41"/>
      <c r="E280" s="41"/>
      <c r="F280" s="41"/>
      <c r="G280" s="41"/>
      <c r="H280" s="41"/>
      <c r="I280" s="42">
        <f t="shared" si="12"/>
        <v>0</v>
      </c>
      <c r="J280" s="31"/>
      <c r="K280" s="32"/>
    </row>
    <row r="281" spans="1:11" ht="15.75" customHeight="1" thickBot="1">
      <c r="A281" s="33"/>
      <c r="B281" s="34" t="s">
        <v>165</v>
      </c>
      <c r="C281" s="35"/>
      <c r="D281" s="24"/>
      <c r="E281" s="24"/>
      <c r="F281" s="24"/>
      <c r="G281" s="24"/>
      <c r="H281" s="24"/>
      <c r="I281" s="36">
        <f t="shared" si="12"/>
        <v>0</v>
      </c>
      <c r="J281" s="24"/>
      <c r="K281" s="37"/>
    </row>
    <row r="282" spans="1:11" ht="15.75" customHeight="1">
      <c r="A282" s="38" t="s">
        <v>166</v>
      </c>
      <c r="B282" s="39" t="s">
        <v>167</v>
      </c>
      <c r="C282" s="40"/>
      <c r="D282" s="41"/>
      <c r="E282" s="41"/>
      <c r="F282" s="41"/>
      <c r="G282" s="41"/>
      <c r="H282" s="41"/>
      <c r="I282" s="42">
        <f t="shared" si="12"/>
        <v>0</v>
      </c>
      <c r="J282" s="31"/>
      <c r="K282" s="32"/>
    </row>
    <row r="283" spans="1:11" ht="15.75" customHeight="1" thickBot="1">
      <c r="A283" s="38"/>
      <c r="B283" s="39" t="s">
        <v>168</v>
      </c>
      <c r="C283" s="43"/>
      <c r="D283" s="31"/>
      <c r="E283" s="31"/>
      <c r="F283" s="31"/>
      <c r="G283" s="31"/>
      <c r="H283" s="31"/>
      <c r="I283" s="44">
        <f t="shared" si="12"/>
        <v>0</v>
      </c>
      <c r="J283" s="31"/>
      <c r="K283" s="32"/>
    </row>
    <row r="284" spans="1:11" ht="15.75" customHeight="1">
      <c r="A284" s="26" t="s">
        <v>169</v>
      </c>
      <c r="B284" s="45" t="s">
        <v>170</v>
      </c>
      <c r="C284" s="28"/>
      <c r="D284" s="29"/>
      <c r="E284" s="29"/>
      <c r="F284" s="29"/>
      <c r="G284" s="29"/>
      <c r="H284" s="29"/>
      <c r="I284" s="30">
        <f t="shared" si="12"/>
        <v>0</v>
      </c>
      <c r="J284" s="29"/>
      <c r="K284" s="46"/>
    </row>
    <row r="285" spans="1:11" ht="15.75" customHeight="1" thickBot="1">
      <c r="A285" s="38"/>
      <c r="B285" s="39" t="s">
        <v>171</v>
      </c>
      <c r="C285" s="40"/>
      <c r="D285" s="41"/>
      <c r="E285" s="41"/>
      <c r="F285" s="41"/>
      <c r="G285" s="41"/>
      <c r="H285" s="41"/>
      <c r="I285" s="42">
        <f t="shared" si="12"/>
        <v>0</v>
      </c>
      <c r="J285" s="31"/>
      <c r="K285" s="32"/>
    </row>
    <row r="286" spans="1:11" ht="15.75" customHeight="1">
      <c r="A286" s="26" t="s">
        <v>172</v>
      </c>
      <c r="B286" s="45" t="s">
        <v>173</v>
      </c>
      <c r="C286" s="28"/>
      <c r="D286" s="29"/>
      <c r="E286" s="29"/>
      <c r="F286" s="29"/>
      <c r="G286" s="29"/>
      <c r="H286" s="29"/>
      <c r="I286" s="30">
        <f t="shared" si="12"/>
        <v>0</v>
      </c>
      <c r="J286" s="29"/>
      <c r="K286" s="46"/>
    </row>
    <row r="287" spans="1:11" ht="15.75" customHeight="1" thickBot="1">
      <c r="A287" s="38"/>
      <c r="B287" s="39" t="s">
        <v>174</v>
      </c>
      <c r="C287" s="40"/>
      <c r="D287" s="41"/>
      <c r="E287" s="41"/>
      <c r="F287" s="41"/>
      <c r="G287" s="41"/>
      <c r="H287" s="41"/>
      <c r="I287" s="42">
        <f t="shared" si="12"/>
        <v>0</v>
      </c>
      <c r="J287" s="31"/>
      <c r="K287" s="32"/>
    </row>
    <row r="288" spans="1:11" ht="15.75" customHeight="1">
      <c r="A288" s="26" t="s">
        <v>175</v>
      </c>
      <c r="B288" s="45" t="s">
        <v>176</v>
      </c>
      <c r="C288" s="28"/>
      <c r="D288" s="29"/>
      <c r="E288" s="29"/>
      <c r="F288" s="29"/>
      <c r="G288" s="29"/>
      <c r="H288" s="29"/>
      <c r="I288" s="30">
        <f t="shared" si="12"/>
        <v>0</v>
      </c>
      <c r="J288" s="29"/>
      <c r="K288" s="46"/>
    </row>
    <row r="289" spans="1:11" ht="15.75" customHeight="1">
      <c r="A289" s="38"/>
      <c r="B289" s="39" t="s">
        <v>177</v>
      </c>
      <c r="C289" s="40"/>
      <c r="D289" s="41"/>
      <c r="E289" s="41"/>
      <c r="F289" s="41"/>
      <c r="G289" s="41"/>
      <c r="H289" s="41"/>
      <c r="I289" s="42">
        <f t="shared" si="12"/>
        <v>0</v>
      </c>
      <c r="J289" s="31"/>
      <c r="K289" s="32"/>
    </row>
    <row r="290" spans="1:11" ht="15.75" customHeight="1" thickBot="1">
      <c r="A290" s="33"/>
      <c r="B290" s="34" t="s">
        <v>178</v>
      </c>
      <c r="C290" s="35"/>
      <c r="D290" s="24"/>
      <c r="E290" s="24"/>
      <c r="F290" s="24"/>
      <c r="G290" s="24"/>
      <c r="H290" s="24"/>
      <c r="I290" s="36">
        <f t="shared" si="12"/>
        <v>0</v>
      </c>
      <c r="J290" s="24"/>
      <c r="K290" s="37"/>
    </row>
    <row r="291" spans="1:11" ht="15.75" customHeight="1">
      <c r="A291" s="38" t="s">
        <v>179</v>
      </c>
      <c r="B291" s="39" t="s">
        <v>180</v>
      </c>
      <c r="C291" s="40"/>
      <c r="D291" s="41"/>
      <c r="E291" s="41"/>
      <c r="F291" s="41"/>
      <c r="G291" s="41"/>
      <c r="H291" s="41"/>
      <c r="I291" s="42">
        <f t="shared" si="12"/>
        <v>0</v>
      </c>
      <c r="J291" s="31"/>
      <c r="K291" s="32"/>
    </row>
    <row r="292" spans="1:11" ht="15.75" customHeight="1" thickBot="1">
      <c r="A292" s="33"/>
      <c r="B292" s="34" t="s">
        <v>181</v>
      </c>
      <c r="C292" s="35"/>
      <c r="D292" s="24"/>
      <c r="E292" s="24"/>
      <c r="F292" s="24"/>
      <c r="G292" s="24"/>
      <c r="H292" s="24"/>
      <c r="I292" s="36">
        <f t="shared" si="12"/>
        <v>0</v>
      </c>
      <c r="J292" s="24"/>
      <c r="K292" s="37"/>
    </row>
    <row r="293" spans="1:11" ht="15.75" customHeight="1" thickBot="1">
      <c r="A293" s="47" t="s">
        <v>140</v>
      </c>
      <c r="B293" s="48"/>
      <c r="C293" s="35">
        <f aca="true" t="shared" si="13" ref="C293:H293">SUM(C267:C292)</f>
        <v>0</v>
      </c>
      <c r="D293" s="24">
        <f t="shared" si="13"/>
        <v>0</v>
      </c>
      <c r="E293" s="24">
        <f t="shared" si="13"/>
        <v>1</v>
      </c>
      <c r="F293" s="24">
        <f t="shared" si="13"/>
        <v>0</v>
      </c>
      <c r="G293" s="24">
        <f t="shared" si="13"/>
        <v>0</v>
      </c>
      <c r="H293" s="24">
        <f t="shared" si="13"/>
        <v>0</v>
      </c>
      <c r="I293" s="36">
        <f t="shared" si="12"/>
        <v>1</v>
      </c>
      <c r="J293" s="24">
        <f>SUM(J267:J292)</f>
        <v>0</v>
      </c>
      <c r="K293" s="37">
        <f>SUM(K267:K292)</f>
        <v>0</v>
      </c>
    </row>
    <row r="294" spans="1:11" ht="15.75" customHeight="1">
      <c r="A294" s="2"/>
      <c r="B294" s="2"/>
      <c r="C294" s="5"/>
      <c r="D294" s="5"/>
      <c r="E294" s="5"/>
      <c r="F294" s="5"/>
      <c r="G294" s="5"/>
      <c r="H294" s="5"/>
      <c r="I294" s="7"/>
      <c r="J294" s="5"/>
      <c r="K294" s="50"/>
    </row>
    <row r="295" spans="1:11" ht="15.75" customHeight="1">
      <c r="A295" s="2"/>
      <c r="B295" s="2"/>
      <c r="C295" s="5"/>
      <c r="D295" s="5"/>
      <c r="E295" s="5"/>
      <c r="F295" s="5"/>
      <c r="G295" s="5"/>
      <c r="H295" s="5"/>
      <c r="I295" s="7"/>
      <c r="J295" s="5"/>
      <c r="K295" s="50"/>
    </row>
    <row r="296" spans="1:11" ht="15.75" customHeight="1">
      <c r="A296" s="2"/>
      <c r="B296" s="2"/>
      <c r="C296" s="5"/>
      <c r="D296" s="5"/>
      <c r="E296" s="5"/>
      <c r="F296" s="5"/>
      <c r="G296" s="5"/>
      <c r="H296" s="5"/>
      <c r="I296" s="7"/>
      <c r="J296" s="5"/>
      <c r="K296" s="50"/>
    </row>
    <row r="297" spans="1:9" ht="15.75" customHeight="1">
      <c r="A297" s="1" t="s">
        <v>127</v>
      </c>
      <c r="B297" s="2"/>
      <c r="C297" s="3"/>
      <c r="E297" s="5"/>
      <c r="F297" s="6" t="s">
        <v>128</v>
      </c>
      <c r="G297" s="5"/>
      <c r="I297" s="7"/>
    </row>
    <row r="298" spans="1:9" ht="27" customHeight="1" thickBot="1">
      <c r="A298" s="1" t="s">
        <v>129</v>
      </c>
      <c r="C298" s="3"/>
      <c r="D298" s="10" t="s">
        <v>130</v>
      </c>
      <c r="E298" s="49" t="s">
        <v>6</v>
      </c>
      <c r="H298" s="5"/>
      <c r="I298" s="7"/>
    </row>
    <row r="299" spans="1:11" ht="15.75" customHeight="1">
      <c r="A299" s="12" t="s">
        <v>132</v>
      </c>
      <c r="B299" s="13" t="s">
        <v>133</v>
      </c>
      <c r="C299" s="14" t="s">
        <v>134</v>
      </c>
      <c r="D299" s="15" t="s">
        <v>135</v>
      </c>
      <c r="E299" s="15" t="s">
        <v>136</v>
      </c>
      <c r="F299" s="15" t="s">
        <v>137</v>
      </c>
      <c r="G299" s="15" t="s">
        <v>138</v>
      </c>
      <c r="H299" s="15" t="s">
        <v>139</v>
      </c>
      <c r="I299" s="16" t="s">
        <v>140</v>
      </c>
      <c r="J299" s="17" t="s">
        <v>141</v>
      </c>
      <c r="K299" s="18"/>
    </row>
    <row r="300" spans="1:11" ht="15.75" customHeight="1" thickBot="1">
      <c r="A300" s="19"/>
      <c r="B300" s="20"/>
      <c r="C300" s="21"/>
      <c r="D300" s="22"/>
      <c r="E300" s="22"/>
      <c r="F300" s="22"/>
      <c r="G300" s="22"/>
      <c r="H300" s="22"/>
      <c r="I300" s="23"/>
      <c r="J300" s="24" t="s">
        <v>142</v>
      </c>
      <c r="K300" s="25" t="s">
        <v>143</v>
      </c>
    </row>
    <row r="301" spans="1:11" ht="15.75" customHeight="1">
      <c r="A301" s="26" t="s">
        <v>144</v>
      </c>
      <c r="B301" s="27" t="s">
        <v>145</v>
      </c>
      <c r="C301" s="28"/>
      <c r="D301" s="29"/>
      <c r="E301" s="29"/>
      <c r="F301" s="29"/>
      <c r="G301" s="29"/>
      <c r="H301" s="29"/>
      <c r="I301" s="30">
        <f aca="true" t="shared" si="14" ref="I301:I327">SUM(C301:H301)</f>
        <v>0</v>
      </c>
      <c r="J301" s="31"/>
      <c r="K301" s="32"/>
    </row>
    <row r="302" spans="1:11" ht="15.75" customHeight="1" thickBot="1">
      <c r="A302" s="33"/>
      <c r="B302" s="34" t="s">
        <v>146</v>
      </c>
      <c r="C302" s="35"/>
      <c r="D302" s="24"/>
      <c r="E302" s="24"/>
      <c r="F302" s="24"/>
      <c r="G302" s="24"/>
      <c r="H302" s="24"/>
      <c r="I302" s="36">
        <f t="shared" si="14"/>
        <v>0</v>
      </c>
      <c r="J302" s="24"/>
      <c r="K302" s="37"/>
    </row>
    <row r="303" spans="1:11" ht="15.75" customHeight="1">
      <c r="A303" s="38" t="s">
        <v>147</v>
      </c>
      <c r="B303" s="39" t="s">
        <v>148</v>
      </c>
      <c r="C303" s="40"/>
      <c r="D303" s="41"/>
      <c r="E303" s="41"/>
      <c r="F303" s="41"/>
      <c r="G303" s="41"/>
      <c r="H303" s="41"/>
      <c r="I303" s="42">
        <f t="shared" si="14"/>
        <v>0</v>
      </c>
      <c r="J303" s="31"/>
      <c r="K303" s="32"/>
    </row>
    <row r="304" spans="1:11" ht="15.75" customHeight="1" thickBot="1">
      <c r="A304" s="33"/>
      <c r="B304" s="34" t="s">
        <v>149</v>
      </c>
      <c r="C304" s="35"/>
      <c r="D304" s="24"/>
      <c r="E304" s="24">
        <v>0.25</v>
      </c>
      <c r="F304" s="24"/>
      <c r="G304" s="24"/>
      <c r="H304" s="24"/>
      <c r="I304" s="36">
        <f t="shared" si="14"/>
        <v>0.25</v>
      </c>
      <c r="J304" s="24"/>
      <c r="K304" s="37"/>
    </row>
    <row r="305" spans="1:11" ht="15.75" customHeight="1">
      <c r="A305" s="38" t="s">
        <v>150</v>
      </c>
      <c r="B305" s="39" t="s">
        <v>151</v>
      </c>
      <c r="C305" s="40"/>
      <c r="D305" s="41"/>
      <c r="E305" s="41"/>
      <c r="F305" s="41"/>
      <c r="G305" s="41"/>
      <c r="H305" s="41"/>
      <c r="I305" s="42">
        <f t="shared" si="14"/>
        <v>0</v>
      </c>
      <c r="J305" s="31"/>
      <c r="K305" s="32"/>
    </row>
    <row r="306" spans="1:11" ht="15.75" customHeight="1" thickBot="1">
      <c r="A306" s="38"/>
      <c r="B306" s="39" t="s">
        <v>152</v>
      </c>
      <c r="C306" s="43"/>
      <c r="D306" s="31"/>
      <c r="E306" s="31"/>
      <c r="F306" s="31"/>
      <c r="G306" s="31">
        <v>2</v>
      </c>
      <c r="H306" s="31"/>
      <c r="I306" s="44">
        <f t="shared" si="14"/>
        <v>2</v>
      </c>
      <c r="J306" s="31"/>
      <c r="K306" s="32"/>
    </row>
    <row r="307" spans="1:11" ht="15.75" customHeight="1">
      <c r="A307" s="26" t="s">
        <v>153</v>
      </c>
      <c r="B307" s="45" t="s">
        <v>154</v>
      </c>
      <c r="C307" s="28"/>
      <c r="D307" s="29"/>
      <c r="E307" s="29">
        <v>0.25</v>
      </c>
      <c r="F307" s="29"/>
      <c r="G307" s="29"/>
      <c r="H307" s="29"/>
      <c r="I307" s="30">
        <f t="shared" si="14"/>
        <v>0.25</v>
      </c>
      <c r="J307" s="29"/>
      <c r="K307" s="46"/>
    </row>
    <row r="308" spans="1:11" ht="15.75" customHeight="1" thickBot="1">
      <c r="A308" s="38"/>
      <c r="B308" s="39" t="s">
        <v>155</v>
      </c>
      <c r="C308" s="40"/>
      <c r="D308" s="41"/>
      <c r="E308" s="41"/>
      <c r="F308" s="41"/>
      <c r="G308" s="41"/>
      <c r="H308" s="41"/>
      <c r="I308" s="42">
        <f t="shared" si="14"/>
        <v>0</v>
      </c>
      <c r="J308" s="31"/>
      <c r="K308" s="32"/>
    </row>
    <row r="309" spans="1:11" ht="15.75" customHeight="1">
      <c r="A309" s="26" t="s">
        <v>156</v>
      </c>
      <c r="B309" s="45" t="s">
        <v>157</v>
      </c>
      <c r="C309" s="28"/>
      <c r="D309" s="29"/>
      <c r="E309" s="29"/>
      <c r="F309" s="29"/>
      <c r="G309" s="29"/>
      <c r="H309" s="29"/>
      <c r="I309" s="30">
        <f t="shared" si="14"/>
        <v>0</v>
      </c>
      <c r="J309" s="29"/>
      <c r="K309" s="46"/>
    </row>
    <row r="310" spans="1:11" ht="15.75" customHeight="1" thickBot="1">
      <c r="A310" s="38"/>
      <c r="B310" s="39" t="s">
        <v>158</v>
      </c>
      <c r="C310" s="40"/>
      <c r="D310" s="41"/>
      <c r="E310" s="41"/>
      <c r="F310" s="41"/>
      <c r="G310" s="41">
        <v>6</v>
      </c>
      <c r="H310" s="41"/>
      <c r="I310" s="42">
        <f t="shared" si="14"/>
        <v>6</v>
      </c>
      <c r="J310" s="31"/>
      <c r="K310" s="32"/>
    </row>
    <row r="311" spans="1:11" ht="15.75" customHeight="1">
      <c r="A311" s="26" t="s">
        <v>159</v>
      </c>
      <c r="B311" s="45" t="s">
        <v>160</v>
      </c>
      <c r="C311" s="28"/>
      <c r="D311" s="29"/>
      <c r="E311" s="29"/>
      <c r="F311" s="29"/>
      <c r="G311" s="29"/>
      <c r="H311" s="29"/>
      <c r="I311" s="30">
        <f t="shared" si="14"/>
        <v>0</v>
      </c>
      <c r="J311" s="29"/>
      <c r="K311" s="46"/>
    </row>
    <row r="312" spans="1:11" ht="15.75" customHeight="1">
      <c r="A312" s="38"/>
      <c r="B312" s="39" t="s">
        <v>161</v>
      </c>
      <c r="C312" s="40"/>
      <c r="D312" s="41"/>
      <c r="E312" s="41"/>
      <c r="F312" s="41"/>
      <c r="G312" s="41"/>
      <c r="H312" s="41"/>
      <c r="I312" s="42">
        <f t="shared" si="14"/>
        <v>0</v>
      </c>
      <c r="J312" s="31"/>
      <c r="K312" s="32"/>
    </row>
    <row r="313" spans="1:11" ht="15.75" customHeight="1" thickBot="1">
      <c r="A313" s="33"/>
      <c r="B313" s="34" t="s">
        <v>162</v>
      </c>
      <c r="C313" s="35"/>
      <c r="D313" s="24"/>
      <c r="E313" s="24"/>
      <c r="F313" s="24"/>
      <c r="G313" s="24"/>
      <c r="H313" s="24"/>
      <c r="I313" s="36">
        <f t="shared" si="14"/>
        <v>0</v>
      </c>
      <c r="J313" s="24"/>
      <c r="K313" s="37"/>
    </row>
    <row r="314" spans="1:11" ht="15.75" customHeight="1">
      <c r="A314" s="38" t="s">
        <v>163</v>
      </c>
      <c r="B314" s="39" t="s">
        <v>164</v>
      </c>
      <c r="C314" s="40"/>
      <c r="D314" s="41"/>
      <c r="E314" s="41"/>
      <c r="F314" s="41"/>
      <c r="G314" s="41"/>
      <c r="H314" s="41"/>
      <c r="I314" s="42">
        <f t="shared" si="14"/>
        <v>0</v>
      </c>
      <c r="J314" s="31"/>
      <c r="K314" s="32"/>
    </row>
    <row r="315" spans="1:11" ht="15.75" customHeight="1" thickBot="1">
      <c r="A315" s="33"/>
      <c r="B315" s="34" t="s">
        <v>165</v>
      </c>
      <c r="C315" s="35"/>
      <c r="D315" s="24"/>
      <c r="E315" s="24"/>
      <c r="F315" s="24"/>
      <c r="G315" s="24"/>
      <c r="H315" s="24"/>
      <c r="I315" s="36">
        <f t="shared" si="14"/>
        <v>0</v>
      </c>
      <c r="J315" s="24"/>
      <c r="K315" s="37"/>
    </row>
    <row r="316" spans="1:11" ht="15.75" customHeight="1">
      <c r="A316" s="38" t="s">
        <v>166</v>
      </c>
      <c r="B316" s="39" t="s">
        <v>167</v>
      </c>
      <c r="C316" s="40"/>
      <c r="D316" s="41"/>
      <c r="E316" s="41"/>
      <c r="F316" s="41"/>
      <c r="G316" s="41"/>
      <c r="H316" s="41"/>
      <c r="I316" s="42">
        <f t="shared" si="14"/>
        <v>0</v>
      </c>
      <c r="J316" s="31"/>
      <c r="K316" s="32"/>
    </row>
    <row r="317" spans="1:11" ht="15.75" customHeight="1" thickBot="1">
      <c r="A317" s="38"/>
      <c r="B317" s="39" t="s">
        <v>168</v>
      </c>
      <c r="C317" s="43"/>
      <c r="D317" s="31"/>
      <c r="E317" s="31"/>
      <c r="F317" s="31"/>
      <c r="G317" s="31"/>
      <c r="H317" s="31"/>
      <c r="I317" s="44">
        <f t="shared" si="14"/>
        <v>0</v>
      </c>
      <c r="J317" s="31"/>
      <c r="K317" s="32"/>
    </row>
    <row r="318" spans="1:11" ht="15.75" customHeight="1">
      <c r="A318" s="26" t="s">
        <v>169</v>
      </c>
      <c r="B318" s="45" t="s">
        <v>170</v>
      </c>
      <c r="C318" s="28"/>
      <c r="D318" s="29"/>
      <c r="E318" s="29"/>
      <c r="F318" s="29"/>
      <c r="G318" s="29"/>
      <c r="H318" s="29"/>
      <c r="I318" s="30">
        <f t="shared" si="14"/>
        <v>0</v>
      </c>
      <c r="J318" s="29"/>
      <c r="K318" s="46"/>
    </row>
    <row r="319" spans="1:11" ht="15.75" customHeight="1" thickBot="1">
      <c r="A319" s="38"/>
      <c r="B319" s="39" t="s">
        <v>171</v>
      </c>
      <c r="C319" s="40"/>
      <c r="D319" s="41"/>
      <c r="E319" s="41"/>
      <c r="F319" s="41"/>
      <c r="G319" s="41"/>
      <c r="H319" s="41"/>
      <c r="I319" s="42">
        <f t="shared" si="14"/>
        <v>0</v>
      </c>
      <c r="J319" s="31"/>
      <c r="K319" s="32"/>
    </row>
    <row r="320" spans="1:11" ht="15.75" customHeight="1">
      <c r="A320" s="26" t="s">
        <v>172</v>
      </c>
      <c r="B320" s="45" t="s">
        <v>173</v>
      </c>
      <c r="C320" s="28"/>
      <c r="D320" s="29"/>
      <c r="E320" s="29"/>
      <c r="F320" s="29"/>
      <c r="G320" s="29"/>
      <c r="H320" s="29"/>
      <c r="I320" s="30">
        <f t="shared" si="14"/>
        <v>0</v>
      </c>
      <c r="J320" s="29"/>
      <c r="K320" s="46"/>
    </row>
    <row r="321" spans="1:11" ht="15.75" customHeight="1" thickBot="1">
      <c r="A321" s="38"/>
      <c r="B321" s="39" t="s">
        <v>174</v>
      </c>
      <c r="C321" s="40"/>
      <c r="D321" s="41"/>
      <c r="E321" s="41"/>
      <c r="F321" s="41"/>
      <c r="G321" s="41"/>
      <c r="H321" s="41"/>
      <c r="I321" s="42">
        <f t="shared" si="14"/>
        <v>0</v>
      </c>
      <c r="J321" s="31"/>
      <c r="K321" s="32"/>
    </row>
    <row r="322" spans="1:11" ht="15.75" customHeight="1">
      <c r="A322" s="26" t="s">
        <v>175</v>
      </c>
      <c r="B322" s="45" t="s">
        <v>176</v>
      </c>
      <c r="C322" s="28"/>
      <c r="D322" s="29"/>
      <c r="E322" s="29"/>
      <c r="F322" s="29"/>
      <c r="G322" s="29"/>
      <c r="H322" s="29"/>
      <c r="I322" s="30">
        <f t="shared" si="14"/>
        <v>0</v>
      </c>
      <c r="J322" s="29"/>
      <c r="K322" s="46"/>
    </row>
    <row r="323" spans="1:11" ht="15.75" customHeight="1">
      <c r="A323" s="38"/>
      <c r="B323" s="39" t="s">
        <v>177</v>
      </c>
      <c r="C323" s="40"/>
      <c r="D323" s="41"/>
      <c r="E323" s="41"/>
      <c r="F323" s="41"/>
      <c r="G323" s="41"/>
      <c r="H323" s="41"/>
      <c r="I323" s="42">
        <f t="shared" si="14"/>
        <v>0</v>
      </c>
      <c r="J323" s="31"/>
      <c r="K323" s="32"/>
    </row>
    <row r="324" spans="1:11" ht="15.75" customHeight="1" thickBot="1">
      <c r="A324" s="33"/>
      <c r="B324" s="34" t="s">
        <v>178</v>
      </c>
      <c r="C324" s="35"/>
      <c r="D324" s="24"/>
      <c r="E324" s="24"/>
      <c r="F324" s="24"/>
      <c r="G324" s="24"/>
      <c r="H324" s="24"/>
      <c r="I324" s="36">
        <f t="shared" si="14"/>
        <v>0</v>
      </c>
      <c r="J324" s="24"/>
      <c r="K324" s="37"/>
    </row>
    <row r="325" spans="1:11" ht="15.75" customHeight="1">
      <c r="A325" s="38" t="s">
        <v>179</v>
      </c>
      <c r="B325" s="39" t="s">
        <v>180</v>
      </c>
      <c r="C325" s="40"/>
      <c r="D325" s="41"/>
      <c r="E325" s="41"/>
      <c r="F325" s="41"/>
      <c r="G325" s="41"/>
      <c r="H325" s="41"/>
      <c r="I325" s="42">
        <f t="shared" si="14"/>
        <v>0</v>
      </c>
      <c r="J325" s="31"/>
      <c r="K325" s="32"/>
    </row>
    <row r="326" spans="1:11" ht="15.75" customHeight="1" thickBot="1">
      <c r="A326" s="33"/>
      <c r="B326" s="34" t="s">
        <v>181</v>
      </c>
      <c r="C326" s="35"/>
      <c r="D326" s="24"/>
      <c r="E326" s="24"/>
      <c r="F326" s="24"/>
      <c r="G326" s="24"/>
      <c r="H326" s="24"/>
      <c r="I326" s="36">
        <f t="shared" si="14"/>
        <v>0</v>
      </c>
      <c r="J326" s="24"/>
      <c r="K326" s="37"/>
    </row>
    <row r="327" spans="1:11" ht="15.75" customHeight="1" thickBot="1">
      <c r="A327" s="47" t="s">
        <v>140</v>
      </c>
      <c r="B327" s="48"/>
      <c r="C327" s="35">
        <f aca="true" t="shared" si="15" ref="C327:H327">SUM(C301:C326)</f>
        <v>0</v>
      </c>
      <c r="D327" s="24">
        <f t="shared" si="15"/>
        <v>0</v>
      </c>
      <c r="E327" s="24">
        <f t="shared" si="15"/>
        <v>0.5</v>
      </c>
      <c r="F327" s="24">
        <f t="shared" si="15"/>
        <v>0</v>
      </c>
      <c r="G327" s="24">
        <f t="shared" si="15"/>
        <v>8</v>
      </c>
      <c r="H327" s="24">
        <f t="shared" si="15"/>
        <v>0</v>
      </c>
      <c r="I327" s="36">
        <f t="shared" si="14"/>
        <v>8.5</v>
      </c>
      <c r="J327" s="24">
        <f>SUM(J301:J326)</f>
        <v>0</v>
      </c>
      <c r="K327" s="37">
        <f>SUM(K301:K326)</f>
        <v>0</v>
      </c>
    </row>
    <row r="331" spans="1:9" ht="15.75" customHeight="1">
      <c r="A331" s="1" t="s">
        <v>127</v>
      </c>
      <c r="B331" s="2"/>
      <c r="C331" s="3"/>
      <c r="E331" s="5"/>
      <c r="F331" s="6" t="s">
        <v>128</v>
      </c>
      <c r="G331" s="5"/>
      <c r="I331" s="7"/>
    </row>
    <row r="332" spans="1:9" ht="27" customHeight="1" thickBot="1">
      <c r="A332" s="1" t="s">
        <v>129</v>
      </c>
      <c r="C332" s="3"/>
      <c r="D332" s="10" t="s">
        <v>130</v>
      </c>
      <c r="E332" s="49" t="s">
        <v>7</v>
      </c>
      <c r="H332" s="5"/>
      <c r="I332" s="7"/>
    </row>
    <row r="333" spans="1:11" ht="15.75" customHeight="1">
      <c r="A333" s="12" t="s">
        <v>132</v>
      </c>
      <c r="B333" s="13" t="s">
        <v>133</v>
      </c>
      <c r="C333" s="14" t="s">
        <v>134</v>
      </c>
      <c r="D333" s="15" t="s">
        <v>135</v>
      </c>
      <c r="E333" s="15" t="s">
        <v>136</v>
      </c>
      <c r="F333" s="15" t="s">
        <v>137</v>
      </c>
      <c r="G333" s="15" t="s">
        <v>138</v>
      </c>
      <c r="H333" s="15" t="s">
        <v>139</v>
      </c>
      <c r="I333" s="16" t="s">
        <v>140</v>
      </c>
      <c r="J333" s="17" t="s">
        <v>141</v>
      </c>
      <c r="K333" s="18"/>
    </row>
    <row r="334" spans="1:11" ht="15.75" customHeight="1" thickBot="1">
      <c r="A334" s="19"/>
      <c r="B334" s="20"/>
      <c r="C334" s="21"/>
      <c r="D334" s="22"/>
      <c r="E334" s="22"/>
      <c r="F334" s="22"/>
      <c r="G334" s="22"/>
      <c r="H334" s="22"/>
      <c r="I334" s="23"/>
      <c r="J334" s="24" t="s">
        <v>142</v>
      </c>
      <c r="K334" s="25" t="s">
        <v>143</v>
      </c>
    </row>
    <row r="335" spans="1:11" ht="15.75" customHeight="1">
      <c r="A335" s="26" t="s">
        <v>144</v>
      </c>
      <c r="B335" s="27" t="s">
        <v>145</v>
      </c>
      <c r="C335" s="28"/>
      <c r="D335" s="29"/>
      <c r="E335" s="29"/>
      <c r="F335" s="29"/>
      <c r="G335" s="29"/>
      <c r="H335" s="29"/>
      <c r="I335" s="30">
        <f aca="true" t="shared" si="16" ref="I335:I361">SUM(C335:H335)</f>
        <v>0</v>
      </c>
      <c r="J335" s="31"/>
      <c r="K335" s="32"/>
    </row>
    <row r="336" spans="1:11" ht="15.75" customHeight="1" thickBot="1">
      <c r="A336" s="33"/>
      <c r="B336" s="34" t="s">
        <v>146</v>
      </c>
      <c r="C336" s="35"/>
      <c r="D336" s="24"/>
      <c r="E336" s="24"/>
      <c r="F336" s="24"/>
      <c r="G336" s="24"/>
      <c r="H336" s="24"/>
      <c r="I336" s="36">
        <f t="shared" si="16"/>
        <v>0</v>
      </c>
      <c r="J336" s="24"/>
      <c r="K336" s="37"/>
    </row>
    <row r="337" spans="1:11" ht="15.75" customHeight="1">
      <c r="A337" s="38" t="s">
        <v>147</v>
      </c>
      <c r="B337" s="39" t="s">
        <v>148</v>
      </c>
      <c r="C337" s="40"/>
      <c r="D337" s="41"/>
      <c r="E337" s="41"/>
      <c r="F337" s="41"/>
      <c r="G337" s="41"/>
      <c r="H337" s="41"/>
      <c r="I337" s="42">
        <f t="shared" si="16"/>
        <v>0</v>
      </c>
      <c r="J337" s="31"/>
      <c r="K337" s="32"/>
    </row>
    <row r="338" spans="1:11" ht="15.75" customHeight="1" thickBot="1">
      <c r="A338" s="33"/>
      <c r="B338" s="34" t="s">
        <v>149</v>
      </c>
      <c r="C338" s="35"/>
      <c r="D338" s="24"/>
      <c r="E338" s="24"/>
      <c r="F338" s="24"/>
      <c r="G338" s="24"/>
      <c r="H338" s="24"/>
      <c r="I338" s="36">
        <f t="shared" si="16"/>
        <v>0</v>
      </c>
      <c r="J338" s="24"/>
      <c r="K338" s="37"/>
    </row>
    <row r="339" spans="1:11" ht="15.75" customHeight="1">
      <c r="A339" s="38" t="s">
        <v>150</v>
      </c>
      <c r="B339" s="39" t="s">
        <v>151</v>
      </c>
      <c r="C339" s="40"/>
      <c r="D339" s="41"/>
      <c r="E339" s="41"/>
      <c r="F339" s="41"/>
      <c r="G339" s="41"/>
      <c r="H339" s="41"/>
      <c r="I339" s="42">
        <f t="shared" si="16"/>
        <v>0</v>
      </c>
      <c r="J339" s="31"/>
      <c r="K339" s="32"/>
    </row>
    <row r="340" spans="1:11" ht="15.75" customHeight="1" thickBot="1">
      <c r="A340" s="38"/>
      <c r="B340" s="39" t="s">
        <v>152</v>
      </c>
      <c r="C340" s="43"/>
      <c r="D340" s="31"/>
      <c r="E340" s="31"/>
      <c r="F340" s="31"/>
      <c r="G340" s="31"/>
      <c r="H340" s="31"/>
      <c r="I340" s="44">
        <f t="shared" si="16"/>
        <v>0</v>
      </c>
      <c r="J340" s="31"/>
      <c r="K340" s="32"/>
    </row>
    <row r="341" spans="1:11" ht="15.75" customHeight="1">
      <c r="A341" s="26" t="s">
        <v>153</v>
      </c>
      <c r="B341" s="45" t="s">
        <v>154</v>
      </c>
      <c r="C341" s="28"/>
      <c r="D341" s="29"/>
      <c r="E341" s="29"/>
      <c r="F341" s="29"/>
      <c r="G341" s="29"/>
      <c r="H341" s="29"/>
      <c r="I341" s="30">
        <f t="shared" si="16"/>
        <v>0</v>
      </c>
      <c r="J341" s="29"/>
      <c r="K341" s="46"/>
    </row>
    <row r="342" spans="1:11" ht="15.75" customHeight="1" thickBot="1">
      <c r="A342" s="38"/>
      <c r="B342" s="39" t="s">
        <v>155</v>
      </c>
      <c r="C342" s="40"/>
      <c r="D342" s="41"/>
      <c r="E342" s="41"/>
      <c r="F342" s="41"/>
      <c r="G342" s="41"/>
      <c r="H342" s="41"/>
      <c r="I342" s="42">
        <f t="shared" si="16"/>
        <v>0</v>
      </c>
      <c r="J342" s="31"/>
      <c r="K342" s="32"/>
    </row>
    <row r="343" spans="1:11" ht="15.75" customHeight="1">
      <c r="A343" s="26" t="s">
        <v>156</v>
      </c>
      <c r="B343" s="45" t="s">
        <v>157</v>
      </c>
      <c r="C343" s="28"/>
      <c r="D343" s="29"/>
      <c r="E343" s="29"/>
      <c r="F343" s="29"/>
      <c r="G343" s="29"/>
      <c r="H343" s="29"/>
      <c r="I343" s="30">
        <f t="shared" si="16"/>
        <v>0</v>
      </c>
      <c r="J343" s="29"/>
      <c r="K343" s="46"/>
    </row>
    <row r="344" spans="1:11" ht="15.75" customHeight="1" thickBot="1">
      <c r="A344" s="38"/>
      <c r="B344" s="39" t="s">
        <v>158</v>
      </c>
      <c r="C344" s="40"/>
      <c r="D344" s="41"/>
      <c r="E344" s="41"/>
      <c r="F344" s="41"/>
      <c r="G344" s="41"/>
      <c r="H344" s="41"/>
      <c r="I344" s="42">
        <f t="shared" si="16"/>
        <v>0</v>
      </c>
      <c r="J344" s="31"/>
      <c r="K344" s="32"/>
    </row>
    <row r="345" spans="1:11" ht="15.75" customHeight="1">
      <c r="A345" s="26" t="s">
        <v>159</v>
      </c>
      <c r="B345" s="45" t="s">
        <v>160</v>
      </c>
      <c r="C345" s="28"/>
      <c r="D345" s="29"/>
      <c r="E345" s="29"/>
      <c r="F345" s="29"/>
      <c r="G345" s="29"/>
      <c r="H345" s="29"/>
      <c r="I345" s="30">
        <f t="shared" si="16"/>
        <v>0</v>
      </c>
      <c r="J345" s="29"/>
      <c r="K345" s="46"/>
    </row>
    <row r="346" spans="1:11" ht="15.75" customHeight="1">
      <c r="A346" s="38"/>
      <c r="B346" s="39" t="s">
        <v>161</v>
      </c>
      <c r="C346" s="40"/>
      <c r="D346" s="41"/>
      <c r="E346" s="41"/>
      <c r="F346" s="41"/>
      <c r="G346" s="41"/>
      <c r="H346" s="41"/>
      <c r="I346" s="42">
        <f t="shared" si="16"/>
        <v>0</v>
      </c>
      <c r="J346" s="31"/>
      <c r="K346" s="32"/>
    </row>
    <row r="347" spans="1:11" ht="15.75" customHeight="1" thickBot="1">
      <c r="A347" s="33"/>
      <c r="B347" s="34" t="s">
        <v>162</v>
      </c>
      <c r="C347" s="35"/>
      <c r="D347" s="24"/>
      <c r="E347" s="24"/>
      <c r="F347" s="24"/>
      <c r="G347" s="24"/>
      <c r="H347" s="24"/>
      <c r="I347" s="36">
        <f t="shared" si="16"/>
        <v>0</v>
      </c>
      <c r="J347" s="24"/>
      <c r="K347" s="37"/>
    </row>
    <row r="348" spans="1:11" ht="15.75" customHeight="1">
      <c r="A348" s="38" t="s">
        <v>163</v>
      </c>
      <c r="B348" s="39" t="s">
        <v>164</v>
      </c>
      <c r="C348" s="40"/>
      <c r="D348" s="41"/>
      <c r="E348" s="41">
        <v>2</v>
      </c>
      <c r="F348" s="41"/>
      <c r="G348" s="41"/>
      <c r="H348" s="41"/>
      <c r="I348" s="42">
        <f t="shared" si="16"/>
        <v>2</v>
      </c>
      <c r="J348" s="31"/>
      <c r="K348" s="32"/>
    </row>
    <row r="349" spans="1:11" ht="15.75" customHeight="1" thickBot="1">
      <c r="A349" s="33"/>
      <c r="B349" s="34" t="s">
        <v>165</v>
      </c>
      <c r="C349" s="35"/>
      <c r="D349" s="24"/>
      <c r="E349" s="24"/>
      <c r="F349" s="24"/>
      <c r="G349" s="24"/>
      <c r="H349" s="24"/>
      <c r="I349" s="36">
        <f t="shared" si="16"/>
        <v>0</v>
      </c>
      <c r="J349" s="24"/>
      <c r="K349" s="37"/>
    </row>
    <row r="350" spans="1:11" ht="15.75" customHeight="1">
      <c r="A350" s="38" t="s">
        <v>166</v>
      </c>
      <c r="B350" s="39" t="s">
        <v>167</v>
      </c>
      <c r="C350" s="40"/>
      <c r="D350" s="41"/>
      <c r="E350" s="41"/>
      <c r="F350" s="41"/>
      <c r="G350" s="41"/>
      <c r="H350" s="41"/>
      <c r="I350" s="42">
        <f t="shared" si="16"/>
        <v>0</v>
      </c>
      <c r="J350" s="31"/>
      <c r="K350" s="32"/>
    </row>
    <row r="351" spans="1:11" ht="15.75" customHeight="1" thickBot="1">
      <c r="A351" s="38"/>
      <c r="B351" s="39" t="s">
        <v>168</v>
      </c>
      <c r="C351" s="43"/>
      <c r="D351" s="31"/>
      <c r="E351" s="31"/>
      <c r="F351" s="31">
        <v>0.25</v>
      </c>
      <c r="G351" s="31"/>
      <c r="H351" s="31"/>
      <c r="I351" s="44">
        <f t="shared" si="16"/>
        <v>0.25</v>
      </c>
      <c r="J351" s="31"/>
      <c r="K351" s="32"/>
    </row>
    <row r="352" spans="1:11" ht="15.75" customHeight="1">
      <c r="A352" s="26" t="s">
        <v>169</v>
      </c>
      <c r="B352" s="45" t="s">
        <v>170</v>
      </c>
      <c r="C352" s="28"/>
      <c r="D352" s="29"/>
      <c r="E352" s="29"/>
      <c r="F352" s="29"/>
      <c r="G352" s="29"/>
      <c r="H352" s="29"/>
      <c r="I352" s="30">
        <f t="shared" si="16"/>
        <v>0</v>
      </c>
      <c r="J352" s="29"/>
      <c r="K352" s="46"/>
    </row>
    <row r="353" spans="1:11" ht="15.75" customHeight="1" thickBot="1">
      <c r="A353" s="38"/>
      <c r="B353" s="39" t="s">
        <v>171</v>
      </c>
      <c r="C353" s="40"/>
      <c r="D353" s="41"/>
      <c r="E353" s="41"/>
      <c r="F353" s="41"/>
      <c r="G353" s="41">
        <v>3.5</v>
      </c>
      <c r="H353" s="41"/>
      <c r="I353" s="42">
        <f t="shared" si="16"/>
        <v>3.5</v>
      </c>
      <c r="J353" s="31"/>
      <c r="K353" s="32"/>
    </row>
    <row r="354" spans="1:11" ht="15.75" customHeight="1">
      <c r="A354" s="26" t="s">
        <v>172</v>
      </c>
      <c r="B354" s="45" t="s">
        <v>173</v>
      </c>
      <c r="C354" s="28"/>
      <c r="D354" s="29"/>
      <c r="E354" s="29"/>
      <c r="F354" s="29"/>
      <c r="G354" s="29">
        <v>3.5</v>
      </c>
      <c r="H354" s="29"/>
      <c r="I354" s="30">
        <f t="shared" si="16"/>
        <v>3.5</v>
      </c>
      <c r="J354" s="29"/>
      <c r="K354" s="46"/>
    </row>
    <row r="355" spans="1:11" ht="15.75" customHeight="1" thickBot="1">
      <c r="A355" s="38"/>
      <c r="B355" s="39" t="s">
        <v>174</v>
      </c>
      <c r="C355" s="40"/>
      <c r="D355" s="41"/>
      <c r="E355" s="41"/>
      <c r="F355" s="41"/>
      <c r="G355" s="41">
        <v>4</v>
      </c>
      <c r="H355" s="41"/>
      <c r="I355" s="42">
        <f t="shared" si="16"/>
        <v>4</v>
      </c>
      <c r="J355" s="31"/>
      <c r="K355" s="32"/>
    </row>
    <row r="356" spans="1:11" ht="15.75" customHeight="1">
      <c r="A356" s="26" t="s">
        <v>175</v>
      </c>
      <c r="B356" s="45" t="s">
        <v>176</v>
      </c>
      <c r="C356" s="28"/>
      <c r="D356" s="29"/>
      <c r="E356" s="29"/>
      <c r="F356" s="29">
        <v>3</v>
      </c>
      <c r="G356" s="29">
        <v>3.25</v>
      </c>
      <c r="H356" s="29"/>
      <c r="I356" s="30">
        <f t="shared" si="16"/>
        <v>6.25</v>
      </c>
      <c r="J356" s="29"/>
      <c r="K356" s="46"/>
    </row>
    <row r="357" spans="1:11" ht="15.75" customHeight="1">
      <c r="A357" s="38"/>
      <c r="B357" s="39" t="s">
        <v>177</v>
      </c>
      <c r="C357" s="40"/>
      <c r="D357" s="41"/>
      <c r="E357" s="41"/>
      <c r="F357" s="41"/>
      <c r="G357" s="41">
        <v>3.5</v>
      </c>
      <c r="H357" s="41"/>
      <c r="I357" s="42">
        <f t="shared" si="16"/>
        <v>3.5</v>
      </c>
      <c r="J357" s="31"/>
      <c r="K357" s="32"/>
    </row>
    <row r="358" spans="1:11" ht="15.75" customHeight="1" thickBot="1">
      <c r="A358" s="33"/>
      <c r="B358" s="34" t="s">
        <v>178</v>
      </c>
      <c r="C358" s="35"/>
      <c r="D358" s="24"/>
      <c r="E358" s="24"/>
      <c r="F358" s="24"/>
      <c r="G358" s="24"/>
      <c r="H358" s="24"/>
      <c r="I358" s="36">
        <f t="shared" si="16"/>
        <v>0</v>
      </c>
      <c r="J358" s="24"/>
      <c r="K358" s="37"/>
    </row>
    <row r="359" spans="1:11" ht="15.75" customHeight="1">
      <c r="A359" s="38" t="s">
        <v>179</v>
      </c>
      <c r="B359" s="39" t="s">
        <v>180</v>
      </c>
      <c r="C359" s="40"/>
      <c r="D359" s="41"/>
      <c r="E359" s="41"/>
      <c r="F359" s="41"/>
      <c r="G359" s="41"/>
      <c r="H359" s="41"/>
      <c r="I359" s="42">
        <f t="shared" si="16"/>
        <v>0</v>
      </c>
      <c r="J359" s="31"/>
      <c r="K359" s="32"/>
    </row>
    <row r="360" spans="1:11" ht="15.75" customHeight="1" thickBot="1">
      <c r="A360" s="33"/>
      <c r="B360" s="34" t="s">
        <v>181</v>
      </c>
      <c r="C360" s="35"/>
      <c r="D360" s="24"/>
      <c r="E360" s="24"/>
      <c r="F360" s="24"/>
      <c r="G360" s="24"/>
      <c r="H360" s="24"/>
      <c r="I360" s="36">
        <f t="shared" si="16"/>
        <v>0</v>
      </c>
      <c r="J360" s="24"/>
      <c r="K360" s="37"/>
    </row>
    <row r="361" spans="1:11" ht="15.75" customHeight="1" thickBot="1">
      <c r="A361" s="47" t="s">
        <v>140</v>
      </c>
      <c r="B361" s="48"/>
      <c r="C361" s="35">
        <f aca="true" t="shared" si="17" ref="C361:H361">SUM(C335:C360)</f>
        <v>0</v>
      </c>
      <c r="D361" s="24">
        <f t="shared" si="17"/>
        <v>0</v>
      </c>
      <c r="E361" s="24">
        <f t="shared" si="17"/>
        <v>2</v>
      </c>
      <c r="F361" s="24">
        <f t="shared" si="17"/>
        <v>3.25</v>
      </c>
      <c r="G361" s="24">
        <f t="shared" si="17"/>
        <v>17.75</v>
      </c>
      <c r="H361" s="24">
        <f t="shared" si="17"/>
        <v>0</v>
      </c>
      <c r="I361" s="36">
        <f t="shared" si="16"/>
        <v>23</v>
      </c>
      <c r="J361" s="24">
        <f>SUM(J335:J360)</f>
        <v>0</v>
      </c>
      <c r="K361" s="37">
        <f>SUM(K335:K360)</f>
        <v>0</v>
      </c>
    </row>
    <row r="365" spans="1:9" ht="15.75" customHeight="1">
      <c r="A365" s="1" t="s">
        <v>127</v>
      </c>
      <c r="B365" s="2"/>
      <c r="C365" s="3"/>
      <c r="E365" s="5"/>
      <c r="F365" s="6" t="s">
        <v>128</v>
      </c>
      <c r="G365" s="5"/>
      <c r="I365" s="7"/>
    </row>
    <row r="366" spans="1:9" ht="27" customHeight="1" thickBot="1">
      <c r="A366" s="1" t="s">
        <v>129</v>
      </c>
      <c r="C366" s="3"/>
      <c r="D366" s="10" t="s">
        <v>130</v>
      </c>
      <c r="E366" s="11" t="s">
        <v>8</v>
      </c>
      <c r="H366" s="5"/>
      <c r="I366" s="7"/>
    </row>
    <row r="367" spans="1:11" ht="15.75" customHeight="1">
      <c r="A367" s="12" t="s">
        <v>132</v>
      </c>
      <c r="B367" s="13" t="s">
        <v>133</v>
      </c>
      <c r="C367" s="14" t="s">
        <v>134</v>
      </c>
      <c r="D367" s="15" t="s">
        <v>135</v>
      </c>
      <c r="E367" s="15" t="s">
        <v>136</v>
      </c>
      <c r="F367" s="15" t="s">
        <v>137</v>
      </c>
      <c r="G367" s="15" t="s">
        <v>138</v>
      </c>
      <c r="H367" s="15" t="s">
        <v>139</v>
      </c>
      <c r="I367" s="16" t="s">
        <v>140</v>
      </c>
      <c r="J367" s="17" t="s">
        <v>141</v>
      </c>
      <c r="K367" s="18"/>
    </row>
    <row r="368" spans="1:11" ht="15.75" customHeight="1" thickBot="1">
      <c r="A368" s="19"/>
      <c r="B368" s="20"/>
      <c r="C368" s="21"/>
      <c r="D368" s="22"/>
      <c r="E368" s="22"/>
      <c r="F368" s="22"/>
      <c r="G368" s="22"/>
      <c r="H368" s="22"/>
      <c r="I368" s="23"/>
      <c r="J368" s="24" t="s">
        <v>142</v>
      </c>
      <c r="K368" s="25" t="s">
        <v>143</v>
      </c>
    </row>
    <row r="369" spans="1:11" ht="15.75" customHeight="1">
      <c r="A369" s="26" t="s">
        <v>144</v>
      </c>
      <c r="B369" s="27" t="s">
        <v>145</v>
      </c>
      <c r="C369" s="28"/>
      <c r="D369" s="29"/>
      <c r="E369" s="29"/>
      <c r="F369" s="29"/>
      <c r="G369" s="29"/>
      <c r="H369" s="29"/>
      <c r="I369" s="30">
        <f aca="true" t="shared" si="18" ref="I369:I395">SUM(C369:H369)</f>
        <v>0</v>
      </c>
      <c r="J369" s="31"/>
      <c r="K369" s="32"/>
    </row>
    <row r="370" spans="1:11" ht="15.75" customHeight="1" thickBot="1">
      <c r="A370" s="33"/>
      <c r="B370" s="34" t="s">
        <v>146</v>
      </c>
      <c r="C370" s="35"/>
      <c r="D370" s="24"/>
      <c r="E370" s="24"/>
      <c r="F370" s="24"/>
      <c r="G370" s="24"/>
      <c r="H370" s="24"/>
      <c r="I370" s="36">
        <f t="shared" si="18"/>
        <v>0</v>
      </c>
      <c r="J370" s="24"/>
      <c r="K370" s="37"/>
    </row>
    <row r="371" spans="1:11" ht="15.75" customHeight="1">
      <c r="A371" s="38" t="s">
        <v>147</v>
      </c>
      <c r="B371" s="39" t="s">
        <v>148</v>
      </c>
      <c r="C371" s="40"/>
      <c r="D371" s="41"/>
      <c r="E371" s="41"/>
      <c r="F371" s="41"/>
      <c r="G371" s="41"/>
      <c r="H371" s="41"/>
      <c r="I371" s="42">
        <f t="shared" si="18"/>
        <v>0</v>
      </c>
      <c r="J371" s="31"/>
      <c r="K371" s="32"/>
    </row>
    <row r="372" spans="1:11" ht="15.75" customHeight="1" thickBot="1">
      <c r="A372" s="33"/>
      <c r="B372" s="34" t="s">
        <v>149</v>
      </c>
      <c r="C372" s="35"/>
      <c r="D372" s="24"/>
      <c r="E372" s="24"/>
      <c r="F372" s="24"/>
      <c r="G372" s="24"/>
      <c r="H372" s="24"/>
      <c r="I372" s="36">
        <f t="shared" si="18"/>
        <v>0</v>
      </c>
      <c r="J372" s="24"/>
      <c r="K372" s="37"/>
    </row>
    <row r="373" spans="1:11" ht="15.75" customHeight="1">
      <c r="A373" s="38" t="s">
        <v>150</v>
      </c>
      <c r="B373" s="39" t="s">
        <v>151</v>
      </c>
      <c r="C373" s="40"/>
      <c r="D373" s="41"/>
      <c r="E373" s="41"/>
      <c r="F373" s="41"/>
      <c r="G373" s="41"/>
      <c r="H373" s="41"/>
      <c r="I373" s="42">
        <f t="shared" si="18"/>
        <v>0</v>
      </c>
      <c r="J373" s="31"/>
      <c r="K373" s="32"/>
    </row>
    <row r="374" spans="1:11" ht="15.75" customHeight="1" thickBot="1">
      <c r="A374" s="38"/>
      <c r="B374" s="39" t="s">
        <v>152</v>
      </c>
      <c r="C374" s="43"/>
      <c r="D374" s="31"/>
      <c r="E374" s="31"/>
      <c r="F374" s="31"/>
      <c r="G374" s="31"/>
      <c r="H374" s="31"/>
      <c r="I374" s="44">
        <f t="shared" si="18"/>
        <v>0</v>
      </c>
      <c r="J374" s="31"/>
      <c r="K374" s="32"/>
    </row>
    <row r="375" spans="1:11" ht="15.75" customHeight="1">
      <c r="A375" s="26" t="s">
        <v>153</v>
      </c>
      <c r="B375" s="45" t="s">
        <v>154</v>
      </c>
      <c r="C375" s="28"/>
      <c r="D375" s="29"/>
      <c r="E375" s="29"/>
      <c r="F375" s="29"/>
      <c r="G375" s="29"/>
      <c r="H375" s="29"/>
      <c r="I375" s="30">
        <f t="shared" si="18"/>
        <v>0</v>
      </c>
      <c r="J375" s="29"/>
      <c r="K375" s="46"/>
    </row>
    <row r="376" spans="1:11" ht="15.75" customHeight="1" thickBot="1">
      <c r="A376" s="38"/>
      <c r="B376" s="39" t="s">
        <v>155</v>
      </c>
      <c r="C376" s="40"/>
      <c r="D376" s="41"/>
      <c r="E376" s="41"/>
      <c r="F376" s="41"/>
      <c r="G376" s="41"/>
      <c r="H376" s="41"/>
      <c r="I376" s="42">
        <f t="shared" si="18"/>
        <v>0</v>
      </c>
      <c r="J376" s="31"/>
      <c r="K376" s="32"/>
    </row>
    <row r="377" spans="1:11" ht="15.75" customHeight="1">
      <c r="A377" s="26" t="s">
        <v>156</v>
      </c>
      <c r="B377" s="45" t="s">
        <v>157</v>
      </c>
      <c r="C377" s="28"/>
      <c r="D377" s="29"/>
      <c r="E377" s="29"/>
      <c r="F377" s="29"/>
      <c r="G377" s="29"/>
      <c r="H377" s="29"/>
      <c r="I377" s="30">
        <f t="shared" si="18"/>
        <v>0</v>
      </c>
      <c r="J377" s="29"/>
      <c r="K377" s="46"/>
    </row>
    <row r="378" spans="1:11" ht="15.75" customHeight="1" thickBot="1">
      <c r="A378" s="38"/>
      <c r="B378" s="39" t="s">
        <v>158</v>
      </c>
      <c r="C378" s="40"/>
      <c r="D378" s="41"/>
      <c r="E378" s="41"/>
      <c r="F378" s="41"/>
      <c r="G378" s="41"/>
      <c r="H378" s="41"/>
      <c r="I378" s="42">
        <f t="shared" si="18"/>
        <v>0</v>
      </c>
      <c r="J378" s="31"/>
      <c r="K378" s="32"/>
    </row>
    <row r="379" spans="1:11" ht="15.75" customHeight="1">
      <c r="A379" s="26" t="s">
        <v>159</v>
      </c>
      <c r="B379" s="45" t="s">
        <v>160</v>
      </c>
      <c r="C379" s="28"/>
      <c r="D379" s="29"/>
      <c r="E379" s="29"/>
      <c r="F379" s="29"/>
      <c r="G379" s="29"/>
      <c r="H379" s="29"/>
      <c r="I379" s="30">
        <f t="shared" si="18"/>
        <v>0</v>
      </c>
      <c r="J379" s="29"/>
      <c r="K379" s="46"/>
    </row>
    <row r="380" spans="1:11" ht="15.75" customHeight="1">
      <c r="A380" s="38"/>
      <c r="B380" s="39" t="s">
        <v>161</v>
      </c>
      <c r="C380" s="40"/>
      <c r="D380" s="41"/>
      <c r="E380" s="41"/>
      <c r="F380" s="41"/>
      <c r="G380" s="41"/>
      <c r="H380" s="41"/>
      <c r="I380" s="42">
        <f t="shared" si="18"/>
        <v>0</v>
      </c>
      <c r="J380" s="31"/>
      <c r="K380" s="32"/>
    </row>
    <row r="381" spans="1:11" ht="15.75" customHeight="1" thickBot="1">
      <c r="A381" s="33"/>
      <c r="B381" s="34" t="s">
        <v>162</v>
      </c>
      <c r="C381" s="35"/>
      <c r="D381" s="24"/>
      <c r="E381" s="24"/>
      <c r="F381" s="24"/>
      <c r="G381" s="24"/>
      <c r="H381" s="24"/>
      <c r="I381" s="36">
        <f t="shared" si="18"/>
        <v>0</v>
      </c>
      <c r="J381" s="24"/>
      <c r="K381" s="37"/>
    </row>
    <row r="382" spans="1:11" ht="15.75" customHeight="1">
      <c r="A382" s="38" t="s">
        <v>163</v>
      </c>
      <c r="B382" s="39" t="s">
        <v>164</v>
      </c>
      <c r="C382" s="40"/>
      <c r="D382" s="41"/>
      <c r="E382" s="41">
        <v>0.25</v>
      </c>
      <c r="F382" s="41"/>
      <c r="G382" s="41"/>
      <c r="H382" s="41"/>
      <c r="I382" s="42">
        <f t="shared" si="18"/>
        <v>0.25</v>
      </c>
      <c r="J382" s="31"/>
      <c r="K382" s="32"/>
    </row>
    <row r="383" spans="1:11" ht="15.75" customHeight="1" thickBot="1">
      <c r="A383" s="33"/>
      <c r="B383" s="34" t="s">
        <v>165</v>
      </c>
      <c r="C383" s="35"/>
      <c r="D383" s="24"/>
      <c r="E383" s="24"/>
      <c r="F383" s="24"/>
      <c r="G383" s="24"/>
      <c r="H383" s="24"/>
      <c r="I383" s="36">
        <f t="shared" si="18"/>
        <v>0</v>
      </c>
      <c r="J383" s="24"/>
      <c r="K383" s="37"/>
    </row>
    <row r="384" spans="1:11" ht="15.75" customHeight="1">
      <c r="A384" s="38" t="s">
        <v>166</v>
      </c>
      <c r="B384" s="39" t="s">
        <v>167</v>
      </c>
      <c r="C384" s="40"/>
      <c r="D384" s="41"/>
      <c r="E384" s="41"/>
      <c r="F384" s="41"/>
      <c r="G384" s="41"/>
      <c r="H384" s="41"/>
      <c r="I384" s="42">
        <f t="shared" si="18"/>
        <v>0</v>
      </c>
      <c r="J384" s="31"/>
      <c r="K384" s="32"/>
    </row>
    <row r="385" spans="1:11" ht="15.75" customHeight="1" thickBot="1">
      <c r="A385" s="38"/>
      <c r="B385" s="39" t="s">
        <v>168</v>
      </c>
      <c r="C385" s="43"/>
      <c r="D385" s="31"/>
      <c r="E385" s="31"/>
      <c r="F385" s="31"/>
      <c r="G385" s="31"/>
      <c r="H385" s="31"/>
      <c r="I385" s="44">
        <f t="shared" si="18"/>
        <v>0</v>
      </c>
      <c r="J385" s="31"/>
      <c r="K385" s="32"/>
    </row>
    <row r="386" spans="1:11" ht="15.75" customHeight="1">
      <c r="A386" s="26" t="s">
        <v>169</v>
      </c>
      <c r="B386" s="45" t="s">
        <v>170</v>
      </c>
      <c r="C386" s="28"/>
      <c r="D386" s="29"/>
      <c r="E386" s="29"/>
      <c r="F386" s="29"/>
      <c r="G386" s="29"/>
      <c r="H386" s="29"/>
      <c r="I386" s="30">
        <f t="shared" si="18"/>
        <v>0</v>
      </c>
      <c r="J386" s="29"/>
      <c r="K386" s="46"/>
    </row>
    <row r="387" spans="1:11" ht="15.75" customHeight="1" thickBot="1">
      <c r="A387" s="38"/>
      <c r="B387" s="39" t="s">
        <v>171</v>
      </c>
      <c r="C387" s="40"/>
      <c r="D387" s="41"/>
      <c r="E387" s="41"/>
      <c r="F387" s="41"/>
      <c r="G387" s="41"/>
      <c r="H387" s="41"/>
      <c r="I387" s="42">
        <f t="shared" si="18"/>
        <v>0</v>
      </c>
      <c r="J387" s="31"/>
      <c r="K387" s="32"/>
    </row>
    <row r="388" spans="1:11" ht="15.75" customHeight="1">
      <c r="A388" s="26" t="s">
        <v>172</v>
      </c>
      <c r="B388" s="45" t="s">
        <v>173</v>
      </c>
      <c r="C388" s="28"/>
      <c r="D388" s="29"/>
      <c r="E388" s="29"/>
      <c r="F388" s="29"/>
      <c r="G388" s="29"/>
      <c r="H388" s="29"/>
      <c r="I388" s="30">
        <f t="shared" si="18"/>
        <v>0</v>
      </c>
      <c r="J388" s="29"/>
      <c r="K388" s="46"/>
    </row>
    <row r="389" spans="1:11" ht="15.75" customHeight="1" thickBot="1">
      <c r="A389" s="38"/>
      <c r="B389" s="39" t="s">
        <v>174</v>
      </c>
      <c r="C389" s="40"/>
      <c r="D389" s="41"/>
      <c r="E389" s="41"/>
      <c r="F389" s="41"/>
      <c r="G389" s="41"/>
      <c r="H389" s="41"/>
      <c r="I389" s="42">
        <f t="shared" si="18"/>
        <v>0</v>
      </c>
      <c r="J389" s="31"/>
      <c r="K389" s="32"/>
    </row>
    <row r="390" spans="1:11" ht="15.75" customHeight="1">
      <c r="A390" s="26" t="s">
        <v>175</v>
      </c>
      <c r="B390" s="45" t="s">
        <v>176</v>
      </c>
      <c r="C390" s="28"/>
      <c r="D390" s="29"/>
      <c r="E390" s="29"/>
      <c r="F390" s="29"/>
      <c r="G390" s="29"/>
      <c r="H390" s="29"/>
      <c r="I390" s="30">
        <f t="shared" si="18"/>
        <v>0</v>
      </c>
      <c r="J390" s="29"/>
      <c r="K390" s="46"/>
    </row>
    <row r="391" spans="1:11" ht="15.75" customHeight="1">
      <c r="A391" s="38"/>
      <c r="B391" s="39" t="s">
        <v>177</v>
      </c>
      <c r="C391" s="40"/>
      <c r="D391" s="41"/>
      <c r="E391" s="41"/>
      <c r="F391" s="41"/>
      <c r="G391" s="41"/>
      <c r="H391" s="41"/>
      <c r="I391" s="42">
        <f t="shared" si="18"/>
        <v>0</v>
      </c>
      <c r="J391" s="31"/>
      <c r="K391" s="32"/>
    </row>
    <row r="392" spans="1:11" ht="15.75" customHeight="1" thickBot="1">
      <c r="A392" s="33"/>
      <c r="B392" s="34" t="s">
        <v>178</v>
      </c>
      <c r="C392" s="35"/>
      <c r="D392" s="24"/>
      <c r="E392" s="24"/>
      <c r="F392" s="24"/>
      <c r="G392" s="24"/>
      <c r="H392" s="24"/>
      <c r="I392" s="36">
        <f t="shared" si="18"/>
        <v>0</v>
      </c>
      <c r="J392" s="24"/>
      <c r="K392" s="37"/>
    </row>
    <row r="393" spans="1:11" ht="15.75" customHeight="1">
      <c r="A393" s="38" t="s">
        <v>179</v>
      </c>
      <c r="B393" s="39" t="s">
        <v>180</v>
      </c>
      <c r="C393" s="40"/>
      <c r="D393" s="41"/>
      <c r="E393" s="41"/>
      <c r="F393" s="41"/>
      <c r="G393" s="41"/>
      <c r="H393" s="41"/>
      <c r="I393" s="42">
        <f t="shared" si="18"/>
        <v>0</v>
      </c>
      <c r="J393" s="31"/>
      <c r="K393" s="32"/>
    </row>
    <row r="394" spans="1:11" ht="15.75" customHeight="1" thickBot="1">
      <c r="A394" s="33"/>
      <c r="B394" s="34" t="s">
        <v>181</v>
      </c>
      <c r="C394" s="35"/>
      <c r="D394" s="24"/>
      <c r="E394" s="24"/>
      <c r="F394" s="24"/>
      <c r="G394" s="24"/>
      <c r="H394" s="24"/>
      <c r="I394" s="36">
        <f t="shared" si="18"/>
        <v>0</v>
      </c>
      <c r="J394" s="24"/>
      <c r="K394" s="37"/>
    </row>
    <row r="395" spans="1:11" ht="15.75" customHeight="1" thickBot="1">
      <c r="A395" s="47" t="s">
        <v>140</v>
      </c>
      <c r="B395" s="48"/>
      <c r="C395" s="35">
        <f aca="true" t="shared" si="19" ref="C395:H395">SUM(C369:C394)</f>
        <v>0</v>
      </c>
      <c r="D395" s="24">
        <f t="shared" si="19"/>
        <v>0</v>
      </c>
      <c r="E395" s="24">
        <f t="shared" si="19"/>
        <v>0.25</v>
      </c>
      <c r="F395" s="24">
        <f t="shared" si="19"/>
        <v>0</v>
      </c>
      <c r="G395" s="24">
        <f t="shared" si="19"/>
        <v>0</v>
      </c>
      <c r="H395" s="24">
        <f t="shared" si="19"/>
        <v>0</v>
      </c>
      <c r="I395" s="36">
        <f t="shared" si="18"/>
        <v>0.25</v>
      </c>
      <c r="J395" s="24">
        <f>SUM(J369:J394)</f>
        <v>0</v>
      </c>
      <c r="K395" s="37">
        <f>SUM(K369:K394)</f>
        <v>0</v>
      </c>
    </row>
    <row r="396" spans="1:11" ht="15.75" customHeight="1">
      <c r="A396" s="2"/>
      <c r="B396" s="2"/>
      <c r="C396" s="5"/>
      <c r="D396" s="5"/>
      <c r="E396" s="5"/>
      <c r="F396" s="5"/>
      <c r="G396" s="5"/>
      <c r="H396" s="5"/>
      <c r="I396" s="7"/>
      <c r="J396" s="5"/>
      <c r="K396" s="50"/>
    </row>
    <row r="397" spans="1:11" ht="15.75" customHeight="1">
      <c r="A397" s="2"/>
      <c r="B397" s="2"/>
      <c r="C397" s="5"/>
      <c r="D397" s="5"/>
      <c r="E397" s="5"/>
      <c r="F397" s="5"/>
      <c r="G397" s="5"/>
      <c r="H397" s="5"/>
      <c r="I397" s="7"/>
      <c r="J397" s="5"/>
      <c r="K397" s="50"/>
    </row>
    <row r="398" spans="1:11" ht="15.75" customHeight="1">
      <c r="A398" s="2"/>
      <c r="B398" s="2"/>
      <c r="C398" s="5"/>
      <c r="D398" s="5"/>
      <c r="E398" s="5"/>
      <c r="F398" s="5"/>
      <c r="G398" s="5"/>
      <c r="H398" s="5"/>
      <c r="I398" s="7"/>
      <c r="J398" s="5"/>
      <c r="K398" s="50"/>
    </row>
    <row r="399" spans="1:9" ht="15.75" customHeight="1">
      <c r="A399" s="1" t="s">
        <v>127</v>
      </c>
      <c r="B399" s="2"/>
      <c r="C399" s="3"/>
      <c r="E399" s="5"/>
      <c r="F399" s="6" t="s">
        <v>128</v>
      </c>
      <c r="G399" s="5"/>
      <c r="I399" s="7"/>
    </row>
    <row r="400" spans="1:9" ht="27" customHeight="1" thickBot="1">
      <c r="A400" s="1" t="s">
        <v>129</v>
      </c>
      <c r="C400" s="3"/>
      <c r="D400" s="10" t="s">
        <v>130</v>
      </c>
      <c r="E400" s="11" t="s">
        <v>9</v>
      </c>
      <c r="H400" s="5"/>
      <c r="I400" s="7"/>
    </row>
    <row r="401" spans="1:11" ht="15.75" customHeight="1">
      <c r="A401" s="12" t="s">
        <v>132</v>
      </c>
      <c r="B401" s="13" t="s">
        <v>133</v>
      </c>
      <c r="C401" s="14" t="s">
        <v>134</v>
      </c>
      <c r="D401" s="15" t="s">
        <v>135</v>
      </c>
      <c r="E401" s="15" t="s">
        <v>136</v>
      </c>
      <c r="F401" s="15" t="s">
        <v>137</v>
      </c>
      <c r="G401" s="15" t="s">
        <v>138</v>
      </c>
      <c r="H401" s="15" t="s">
        <v>139</v>
      </c>
      <c r="I401" s="16" t="s">
        <v>140</v>
      </c>
      <c r="J401" s="17" t="s">
        <v>141</v>
      </c>
      <c r="K401" s="18"/>
    </row>
    <row r="402" spans="1:11" ht="15.75" customHeight="1" thickBot="1">
      <c r="A402" s="19"/>
      <c r="B402" s="20"/>
      <c r="C402" s="21"/>
      <c r="D402" s="22"/>
      <c r="E402" s="22"/>
      <c r="F402" s="22"/>
      <c r="G402" s="22"/>
      <c r="H402" s="22"/>
      <c r="I402" s="23"/>
      <c r="J402" s="24" t="s">
        <v>142</v>
      </c>
      <c r="K402" s="25" t="s">
        <v>143</v>
      </c>
    </row>
    <row r="403" spans="1:11" ht="15.75" customHeight="1">
      <c r="A403" s="26" t="s">
        <v>144</v>
      </c>
      <c r="B403" s="27" t="s">
        <v>145</v>
      </c>
      <c r="C403" s="28"/>
      <c r="D403" s="29"/>
      <c r="E403" s="29"/>
      <c r="F403" s="29"/>
      <c r="G403" s="29"/>
      <c r="H403" s="29"/>
      <c r="I403" s="30">
        <f aca="true" t="shared" si="20" ref="I403:I429">SUM(C403:H403)</f>
        <v>0</v>
      </c>
      <c r="J403" s="31"/>
      <c r="K403" s="32"/>
    </row>
    <row r="404" spans="1:11" ht="15.75" customHeight="1" thickBot="1">
      <c r="A404" s="33"/>
      <c r="B404" s="34" t="s">
        <v>146</v>
      </c>
      <c r="C404" s="35"/>
      <c r="D404" s="24"/>
      <c r="E404" s="24"/>
      <c r="F404" s="24"/>
      <c r="G404" s="24"/>
      <c r="H404" s="24"/>
      <c r="I404" s="36">
        <f t="shared" si="20"/>
        <v>0</v>
      </c>
      <c r="J404" s="24"/>
      <c r="K404" s="37"/>
    </row>
    <row r="405" spans="1:11" ht="15.75" customHeight="1">
      <c r="A405" s="38" t="s">
        <v>147</v>
      </c>
      <c r="B405" s="39" t="s">
        <v>148</v>
      </c>
      <c r="C405" s="40"/>
      <c r="D405" s="41"/>
      <c r="E405" s="41"/>
      <c r="F405" s="41"/>
      <c r="G405" s="41"/>
      <c r="H405" s="41"/>
      <c r="I405" s="42">
        <f t="shared" si="20"/>
        <v>0</v>
      </c>
      <c r="J405" s="31"/>
      <c r="K405" s="32"/>
    </row>
    <row r="406" spans="1:11" ht="15.75" customHeight="1" thickBot="1">
      <c r="A406" s="33"/>
      <c r="B406" s="34" t="s">
        <v>149</v>
      </c>
      <c r="C406" s="35"/>
      <c r="D406" s="24"/>
      <c r="E406" s="24"/>
      <c r="F406" s="24"/>
      <c r="G406" s="24"/>
      <c r="H406" s="24"/>
      <c r="I406" s="36">
        <f t="shared" si="20"/>
        <v>0</v>
      </c>
      <c r="J406" s="24"/>
      <c r="K406" s="37"/>
    </row>
    <row r="407" spans="1:11" ht="15.75" customHeight="1">
      <c r="A407" s="38" t="s">
        <v>150</v>
      </c>
      <c r="B407" s="39" t="s">
        <v>151</v>
      </c>
      <c r="C407" s="40"/>
      <c r="D407" s="41"/>
      <c r="E407" s="41"/>
      <c r="F407" s="41"/>
      <c r="G407" s="41"/>
      <c r="H407" s="41"/>
      <c r="I407" s="42">
        <f t="shared" si="20"/>
        <v>0</v>
      </c>
      <c r="J407" s="31"/>
      <c r="K407" s="32"/>
    </row>
    <row r="408" spans="1:11" ht="15.75" customHeight="1" thickBot="1">
      <c r="A408" s="38"/>
      <c r="B408" s="39" t="s">
        <v>152</v>
      </c>
      <c r="C408" s="43"/>
      <c r="D408" s="31"/>
      <c r="E408" s="31"/>
      <c r="F408" s="31"/>
      <c r="G408" s="31"/>
      <c r="H408" s="31"/>
      <c r="I408" s="44">
        <f t="shared" si="20"/>
        <v>0</v>
      </c>
      <c r="J408" s="31"/>
      <c r="K408" s="32"/>
    </row>
    <row r="409" spans="1:11" ht="15.75" customHeight="1">
      <c r="A409" s="26" t="s">
        <v>153</v>
      </c>
      <c r="B409" s="45" t="s">
        <v>154</v>
      </c>
      <c r="C409" s="28"/>
      <c r="D409" s="29"/>
      <c r="E409" s="29"/>
      <c r="F409" s="29"/>
      <c r="G409" s="29"/>
      <c r="H409" s="29"/>
      <c r="I409" s="30">
        <f t="shared" si="20"/>
        <v>0</v>
      </c>
      <c r="J409" s="29"/>
      <c r="K409" s="46"/>
    </row>
    <row r="410" spans="1:11" ht="15.75" customHeight="1" thickBot="1">
      <c r="A410" s="38"/>
      <c r="B410" s="39" t="s">
        <v>155</v>
      </c>
      <c r="C410" s="40"/>
      <c r="D410" s="41"/>
      <c r="E410" s="41"/>
      <c r="F410" s="41"/>
      <c r="G410" s="41"/>
      <c r="H410" s="41"/>
      <c r="I410" s="42">
        <f t="shared" si="20"/>
        <v>0</v>
      </c>
      <c r="J410" s="31"/>
      <c r="K410" s="32"/>
    </row>
    <row r="411" spans="1:11" ht="15.75" customHeight="1">
      <c r="A411" s="26" t="s">
        <v>156</v>
      </c>
      <c r="B411" s="45" t="s">
        <v>157</v>
      </c>
      <c r="C411" s="28"/>
      <c r="D411" s="29"/>
      <c r="E411" s="29"/>
      <c r="F411" s="29"/>
      <c r="G411" s="29"/>
      <c r="H411" s="29"/>
      <c r="I411" s="30">
        <f t="shared" si="20"/>
        <v>0</v>
      </c>
      <c r="J411" s="29"/>
      <c r="K411" s="46"/>
    </row>
    <row r="412" spans="1:11" ht="15.75" customHeight="1" thickBot="1">
      <c r="A412" s="38"/>
      <c r="B412" s="39" t="s">
        <v>158</v>
      </c>
      <c r="C412" s="40"/>
      <c r="D412" s="41"/>
      <c r="E412" s="41"/>
      <c r="F412" s="41"/>
      <c r="G412" s="41"/>
      <c r="H412" s="41"/>
      <c r="I412" s="42">
        <f t="shared" si="20"/>
        <v>0</v>
      </c>
      <c r="J412" s="31"/>
      <c r="K412" s="32"/>
    </row>
    <row r="413" spans="1:11" ht="15.75" customHeight="1">
      <c r="A413" s="26" t="s">
        <v>159</v>
      </c>
      <c r="B413" s="45" t="s">
        <v>160</v>
      </c>
      <c r="C413" s="28"/>
      <c r="D413" s="29"/>
      <c r="E413" s="29"/>
      <c r="F413" s="29"/>
      <c r="G413" s="29"/>
      <c r="H413" s="29"/>
      <c r="I413" s="30">
        <f t="shared" si="20"/>
        <v>0</v>
      </c>
      <c r="J413" s="29"/>
      <c r="K413" s="46"/>
    </row>
    <row r="414" spans="1:11" ht="15.75" customHeight="1">
      <c r="A414" s="38"/>
      <c r="B414" s="39" t="s">
        <v>161</v>
      </c>
      <c r="C414" s="40"/>
      <c r="D414" s="41"/>
      <c r="E414" s="41"/>
      <c r="F414" s="41"/>
      <c r="G414" s="41"/>
      <c r="H414" s="41"/>
      <c r="I414" s="42">
        <f t="shared" si="20"/>
        <v>0</v>
      </c>
      <c r="J414" s="31"/>
      <c r="K414" s="32"/>
    </row>
    <row r="415" spans="1:11" ht="15.75" customHeight="1" thickBot="1">
      <c r="A415" s="33"/>
      <c r="B415" s="34" t="s">
        <v>162</v>
      </c>
      <c r="C415" s="35"/>
      <c r="D415" s="24"/>
      <c r="E415" s="24"/>
      <c r="F415" s="24"/>
      <c r="G415" s="24"/>
      <c r="H415" s="24"/>
      <c r="I415" s="36">
        <f t="shared" si="20"/>
        <v>0</v>
      </c>
      <c r="J415" s="24"/>
      <c r="K415" s="37"/>
    </row>
    <row r="416" spans="1:11" ht="15.75" customHeight="1">
      <c r="A416" s="38" t="s">
        <v>163</v>
      </c>
      <c r="B416" s="39" t="s">
        <v>164</v>
      </c>
      <c r="C416" s="40"/>
      <c r="D416" s="41"/>
      <c r="E416" s="41">
        <v>2</v>
      </c>
      <c r="F416" s="41"/>
      <c r="G416" s="41"/>
      <c r="H416" s="41"/>
      <c r="I416" s="42">
        <f t="shared" si="20"/>
        <v>2</v>
      </c>
      <c r="J416" s="31"/>
      <c r="K416" s="32"/>
    </row>
    <row r="417" spans="1:11" ht="15.75" customHeight="1" thickBot="1">
      <c r="A417" s="33"/>
      <c r="B417" s="34" t="s">
        <v>165</v>
      </c>
      <c r="C417" s="35"/>
      <c r="D417" s="24"/>
      <c r="E417" s="24"/>
      <c r="F417" s="24"/>
      <c r="G417" s="24"/>
      <c r="H417" s="24"/>
      <c r="I417" s="36">
        <f t="shared" si="20"/>
        <v>0</v>
      </c>
      <c r="J417" s="24"/>
      <c r="K417" s="37"/>
    </row>
    <row r="418" spans="1:11" ht="15.75" customHeight="1">
      <c r="A418" s="38" t="s">
        <v>166</v>
      </c>
      <c r="B418" s="39" t="s">
        <v>167</v>
      </c>
      <c r="C418" s="40"/>
      <c r="D418" s="41"/>
      <c r="E418" s="41"/>
      <c r="F418" s="41"/>
      <c r="G418" s="41"/>
      <c r="H418" s="41"/>
      <c r="I418" s="42">
        <f t="shared" si="20"/>
        <v>0</v>
      </c>
      <c r="J418" s="31"/>
      <c r="K418" s="32"/>
    </row>
    <row r="419" spans="1:11" ht="15.75" customHeight="1" thickBot="1">
      <c r="A419" s="38"/>
      <c r="B419" s="39" t="s">
        <v>168</v>
      </c>
      <c r="C419" s="43"/>
      <c r="D419" s="31"/>
      <c r="E419" s="31"/>
      <c r="F419" s="31">
        <v>0.25</v>
      </c>
      <c r="G419" s="31"/>
      <c r="H419" s="31"/>
      <c r="I419" s="44">
        <f t="shared" si="20"/>
        <v>0.25</v>
      </c>
      <c r="J419" s="31"/>
      <c r="K419" s="32"/>
    </row>
    <row r="420" spans="1:11" ht="15.75" customHeight="1">
      <c r="A420" s="26" t="s">
        <v>169</v>
      </c>
      <c r="B420" s="45" t="s">
        <v>170</v>
      </c>
      <c r="C420" s="28"/>
      <c r="D420" s="29"/>
      <c r="E420" s="29"/>
      <c r="F420" s="29"/>
      <c r="G420" s="29"/>
      <c r="H420" s="29"/>
      <c r="I420" s="30">
        <f t="shared" si="20"/>
        <v>0</v>
      </c>
      <c r="J420" s="29"/>
      <c r="K420" s="46"/>
    </row>
    <row r="421" spans="1:11" ht="15.75" customHeight="1" thickBot="1">
      <c r="A421" s="38"/>
      <c r="B421" s="39" t="s">
        <v>171</v>
      </c>
      <c r="C421" s="40"/>
      <c r="D421" s="41">
        <v>0.25</v>
      </c>
      <c r="E421" s="41">
        <v>1</v>
      </c>
      <c r="F421" s="41"/>
      <c r="G421" s="41"/>
      <c r="H421" s="41"/>
      <c r="I421" s="42">
        <f t="shared" si="20"/>
        <v>1.25</v>
      </c>
      <c r="J421" s="31"/>
      <c r="K421" s="32"/>
    </row>
    <row r="422" spans="1:11" ht="15.75" customHeight="1">
      <c r="A422" s="26" t="s">
        <v>172</v>
      </c>
      <c r="B422" s="45" t="s">
        <v>173</v>
      </c>
      <c r="C422" s="28"/>
      <c r="D422" s="29"/>
      <c r="E422" s="29"/>
      <c r="F422" s="29">
        <v>0.5</v>
      </c>
      <c r="G422" s="29"/>
      <c r="H422" s="29"/>
      <c r="I422" s="30">
        <f t="shared" si="20"/>
        <v>0.5</v>
      </c>
      <c r="J422" s="29"/>
      <c r="K422" s="46"/>
    </row>
    <row r="423" spans="1:11" ht="15.75" customHeight="1" thickBot="1">
      <c r="A423" s="38"/>
      <c r="B423" s="39" t="s">
        <v>174</v>
      </c>
      <c r="C423" s="40"/>
      <c r="D423" s="41"/>
      <c r="E423" s="41"/>
      <c r="F423" s="41"/>
      <c r="G423" s="41">
        <v>2</v>
      </c>
      <c r="H423" s="41"/>
      <c r="I423" s="42">
        <f t="shared" si="20"/>
        <v>2</v>
      </c>
      <c r="J423" s="31"/>
      <c r="K423" s="32"/>
    </row>
    <row r="424" spans="1:11" ht="15.75" customHeight="1">
      <c r="A424" s="26" t="s">
        <v>175</v>
      </c>
      <c r="B424" s="45" t="s">
        <v>176</v>
      </c>
      <c r="C424" s="28"/>
      <c r="D424" s="29"/>
      <c r="E424" s="29"/>
      <c r="F424" s="29"/>
      <c r="G424" s="29" t="s">
        <v>0</v>
      </c>
      <c r="H424" s="29"/>
      <c r="I424" s="30">
        <f t="shared" si="20"/>
        <v>0</v>
      </c>
      <c r="J424" s="29"/>
      <c r="K424" s="46"/>
    </row>
    <row r="425" spans="1:11" ht="15.75" customHeight="1">
      <c r="A425" s="38"/>
      <c r="B425" s="39" t="s">
        <v>177</v>
      </c>
      <c r="C425" s="40"/>
      <c r="D425" s="41"/>
      <c r="E425" s="41"/>
      <c r="F425" s="41"/>
      <c r="G425" s="41"/>
      <c r="H425" s="41"/>
      <c r="I425" s="42">
        <f t="shared" si="20"/>
        <v>0</v>
      </c>
      <c r="J425" s="31"/>
      <c r="K425" s="32"/>
    </row>
    <row r="426" spans="1:11" ht="15.75" customHeight="1" thickBot="1">
      <c r="A426" s="33"/>
      <c r="B426" s="34" t="s">
        <v>178</v>
      </c>
      <c r="C426" s="35"/>
      <c r="D426" s="24"/>
      <c r="E426" s="24"/>
      <c r="F426" s="24"/>
      <c r="G426" s="24"/>
      <c r="H426" s="24"/>
      <c r="I426" s="36">
        <f t="shared" si="20"/>
        <v>0</v>
      </c>
      <c r="J426" s="24"/>
      <c r="K426" s="37"/>
    </row>
    <row r="427" spans="1:11" ht="15.75" customHeight="1">
      <c r="A427" s="38" t="s">
        <v>179</v>
      </c>
      <c r="B427" s="39" t="s">
        <v>180</v>
      </c>
      <c r="C427" s="40"/>
      <c r="D427" s="41"/>
      <c r="E427" s="41"/>
      <c r="F427" s="41"/>
      <c r="G427" s="41"/>
      <c r="H427" s="41"/>
      <c r="I427" s="42">
        <f t="shared" si="20"/>
        <v>0</v>
      </c>
      <c r="J427" s="31"/>
      <c r="K427" s="32"/>
    </row>
    <row r="428" spans="1:11" ht="15.75" customHeight="1" thickBot="1">
      <c r="A428" s="33"/>
      <c r="B428" s="34" t="s">
        <v>181</v>
      </c>
      <c r="C428" s="35"/>
      <c r="D428" s="24"/>
      <c r="E428" s="24"/>
      <c r="F428" s="24"/>
      <c r="G428" s="24"/>
      <c r="H428" s="24"/>
      <c r="I428" s="36">
        <f t="shared" si="20"/>
        <v>0</v>
      </c>
      <c r="J428" s="24"/>
      <c r="K428" s="37"/>
    </row>
    <row r="429" spans="1:11" ht="15.75" customHeight="1" thickBot="1">
      <c r="A429" s="47" t="s">
        <v>140</v>
      </c>
      <c r="B429" s="48"/>
      <c r="C429" s="35">
        <f aca="true" t="shared" si="21" ref="C429:H429">SUM(C403:C428)</f>
        <v>0</v>
      </c>
      <c r="D429" s="24">
        <f t="shared" si="21"/>
        <v>0.25</v>
      </c>
      <c r="E429" s="24">
        <f t="shared" si="21"/>
        <v>3</v>
      </c>
      <c r="F429" s="24">
        <f t="shared" si="21"/>
        <v>0.75</v>
      </c>
      <c r="G429" s="24">
        <f t="shared" si="21"/>
        <v>2</v>
      </c>
      <c r="H429" s="24">
        <f t="shared" si="21"/>
        <v>0</v>
      </c>
      <c r="I429" s="36">
        <f t="shared" si="20"/>
        <v>6</v>
      </c>
      <c r="J429" s="24">
        <f>SUM(J403:J428)</f>
        <v>0</v>
      </c>
      <c r="K429" s="37">
        <f>SUM(K403:K428)</f>
        <v>0</v>
      </c>
    </row>
    <row r="433" spans="1:9" ht="15.75" customHeight="1">
      <c r="A433" s="1" t="s">
        <v>127</v>
      </c>
      <c r="B433" s="2"/>
      <c r="C433" s="3"/>
      <c r="E433" s="5"/>
      <c r="F433" s="6" t="s">
        <v>128</v>
      </c>
      <c r="G433" s="5"/>
      <c r="I433" s="7"/>
    </row>
    <row r="434" spans="1:9" ht="27" customHeight="1" thickBot="1">
      <c r="A434" s="1" t="s">
        <v>129</v>
      </c>
      <c r="C434" s="3"/>
      <c r="D434" s="10" t="s">
        <v>130</v>
      </c>
      <c r="E434" s="11" t="s">
        <v>10</v>
      </c>
      <c r="H434" s="5"/>
      <c r="I434" s="7"/>
    </row>
    <row r="435" spans="1:11" ht="15.75" customHeight="1">
      <c r="A435" s="12" t="s">
        <v>132</v>
      </c>
      <c r="B435" s="13" t="s">
        <v>133</v>
      </c>
      <c r="C435" s="14" t="s">
        <v>134</v>
      </c>
      <c r="D435" s="15" t="s">
        <v>135</v>
      </c>
      <c r="E435" s="15" t="s">
        <v>136</v>
      </c>
      <c r="F435" s="15" t="s">
        <v>137</v>
      </c>
      <c r="G435" s="15" t="s">
        <v>138</v>
      </c>
      <c r="H435" s="15" t="s">
        <v>139</v>
      </c>
      <c r="I435" s="16" t="s">
        <v>140</v>
      </c>
      <c r="J435" s="17" t="s">
        <v>141</v>
      </c>
      <c r="K435" s="18"/>
    </row>
    <row r="436" spans="1:11" ht="15.75" customHeight="1" thickBot="1">
      <c r="A436" s="19"/>
      <c r="B436" s="20"/>
      <c r="C436" s="21"/>
      <c r="D436" s="22"/>
      <c r="E436" s="22"/>
      <c r="F436" s="22"/>
      <c r="G436" s="22"/>
      <c r="H436" s="22"/>
      <c r="I436" s="23"/>
      <c r="J436" s="24" t="s">
        <v>142</v>
      </c>
      <c r="K436" s="25" t="s">
        <v>143</v>
      </c>
    </row>
    <row r="437" spans="1:11" ht="15.75" customHeight="1">
      <c r="A437" s="26" t="s">
        <v>144</v>
      </c>
      <c r="B437" s="27" t="s">
        <v>145</v>
      </c>
      <c r="C437" s="28"/>
      <c r="D437" s="29"/>
      <c r="E437" s="29"/>
      <c r="F437" s="29"/>
      <c r="G437" s="29"/>
      <c r="H437" s="29"/>
      <c r="I437" s="30">
        <f aca="true" t="shared" si="22" ref="I437:I463">SUM(C437:H437)</f>
        <v>0</v>
      </c>
      <c r="J437" s="31"/>
      <c r="K437" s="32"/>
    </row>
    <row r="438" spans="1:11" ht="15.75" customHeight="1" thickBot="1">
      <c r="A438" s="33"/>
      <c r="B438" s="34" t="s">
        <v>146</v>
      </c>
      <c r="C438" s="35"/>
      <c r="D438" s="24"/>
      <c r="E438" s="24"/>
      <c r="F438" s="24"/>
      <c r="G438" s="24"/>
      <c r="H438" s="24"/>
      <c r="I438" s="36">
        <f t="shared" si="22"/>
        <v>0</v>
      </c>
      <c r="J438" s="24"/>
      <c r="K438" s="37"/>
    </row>
    <row r="439" spans="1:11" ht="15.75" customHeight="1">
      <c r="A439" s="38" t="s">
        <v>147</v>
      </c>
      <c r="B439" s="39" t="s">
        <v>148</v>
      </c>
      <c r="C439" s="40"/>
      <c r="D439" s="41"/>
      <c r="E439" s="41"/>
      <c r="F439" s="41"/>
      <c r="G439" s="41"/>
      <c r="H439" s="41"/>
      <c r="I439" s="42">
        <f t="shared" si="22"/>
        <v>0</v>
      </c>
      <c r="J439" s="31"/>
      <c r="K439" s="32"/>
    </row>
    <row r="440" spans="1:11" ht="15.75" customHeight="1" thickBot="1">
      <c r="A440" s="33"/>
      <c r="B440" s="34" t="s">
        <v>149</v>
      </c>
      <c r="C440" s="35"/>
      <c r="D440" s="24"/>
      <c r="E440" s="24"/>
      <c r="F440" s="24"/>
      <c r="G440" s="24"/>
      <c r="H440" s="24"/>
      <c r="I440" s="36">
        <f t="shared" si="22"/>
        <v>0</v>
      </c>
      <c r="J440" s="24"/>
      <c r="K440" s="37"/>
    </row>
    <row r="441" spans="1:11" ht="15.75" customHeight="1">
      <c r="A441" s="38" t="s">
        <v>150</v>
      </c>
      <c r="B441" s="39" t="s">
        <v>151</v>
      </c>
      <c r="C441" s="40"/>
      <c r="D441" s="41"/>
      <c r="E441" s="41"/>
      <c r="F441" s="41"/>
      <c r="G441" s="41"/>
      <c r="H441" s="41"/>
      <c r="I441" s="42">
        <f t="shared" si="22"/>
        <v>0</v>
      </c>
      <c r="J441" s="31"/>
      <c r="K441" s="32"/>
    </row>
    <row r="442" spans="1:11" ht="15.75" customHeight="1" thickBot="1">
      <c r="A442" s="38"/>
      <c r="B442" s="39" t="s">
        <v>152</v>
      </c>
      <c r="C442" s="43"/>
      <c r="D442" s="31"/>
      <c r="E442" s="31"/>
      <c r="F442" s="31"/>
      <c r="G442" s="31"/>
      <c r="H442" s="31"/>
      <c r="I442" s="44">
        <f t="shared" si="22"/>
        <v>0</v>
      </c>
      <c r="J442" s="31"/>
      <c r="K442" s="32"/>
    </row>
    <row r="443" spans="1:11" ht="15.75" customHeight="1">
      <c r="A443" s="26" t="s">
        <v>153</v>
      </c>
      <c r="B443" s="45" t="s">
        <v>154</v>
      </c>
      <c r="C443" s="28"/>
      <c r="D443" s="29"/>
      <c r="E443" s="29"/>
      <c r="F443" s="29"/>
      <c r="G443" s="29"/>
      <c r="H443" s="29"/>
      <c r="I443" s="30">
        <f t="shared" si="22"/>
        <v>0</v>
      </c>
      <c r="J443" s="29"/>
      <c r="K443" s="46"/>
    </row>
    <row r="444" spans="1:11" ht="15.75" customHeight="1" thickBot="1">
      <c r="A444" s="38"/>
      <c r="B444" s="39" t="s">
        <v>155</v>
      </c>
      <c r="C444" s="40"/>
      <c r="D444" s="41"/>
      <c r="E444" s="41"/>
      <c r="F444" s="41"/>
      <c r="G444" s="41"/>
      <c r="H444" s="41"/>
      <c r="I444" s="42">
        <f t="shared" si="22"/>
        <v>0</v>
      </c>
      <c r="J444" s="31"/>
      <c r="K444" s="32"/>
    </row>
    <row r="445" spans="1:11" ht="15.75" customHeight="1">
      <c r="A445" s="26" t="s">
        <v>156</v>
      </c>
      <c r="B445" s="45" t="s">
        <v>157</v>
      </c>
      <c r="C445" s="28"/>
      <c r="D445" s="29"/>
      <c r="E445" s="29"/>
      <c r="F445" s="29"/>
      <c r="G445" s="29"/>
      <c r="H445" s="29"/>
      <c r="I445" s="30">
        <f t="shared" si="22"/>
        <v>0</v>
      </c>
      <c r="J445" s="29"/>
      <c r="K445" s="46"/>
    </row>
    <row r="446" spans="1:11" ht="15.75" customHeight="1" thickBot="1">
      <c r="A446" s="38"/>
      <c r="B446" s="39" t="s">
        <v>158</v>
      </c>
      <c r="C446" s="40"/>
      <c r="D446" s="41"/>
      <c r="E446" s="41"/>
      <c r="F446" s="41"/>
      <c r="G446" s="41"/>
      <c r="H446" s="41"/>
      <c r="I446" s="42">
        <f t="shared" si="22"/>
        <v>0</v>
      </c>
      <c r="J446" s="31"/>
      <c r="K446" s="32"/>
    </row>
    <row r="447" spans="1:11" ht="15.75" customHeight="1">
      <c r="A447" s="26" t="s">
        <v>159</v>
      </c>
      <c r="B447" s="45" t="s">
        <v>160</v>
      </c>
      <c r="C447" s="28"/>
      <c r="D447" s="29"/>
      <c r="E447" s="29"/>
      <c r="F447" s="29"/>
      <c r="G447" s="29"/>
      <c r="H447" s="29"/>
      <c r="I447" s="30">
        <f t="shared" si="22"/>
        <v>0</v>
      </c>
      <c r="J447" s="29"/>
      <c r="K447" s="46"/>
    </row>
    <row r="448" spans="1:11" ht="15.75" customHeight="1">
      <c r="A448" s="38"/>
      <c r="B448" s="39" t="s">
        <v>161</v>
      </c>
      <c r="C448" s="40"/>
      <c r="D448" s="41"/>
      <c r="E448" s="41"/>
      <c r="F448" s="41"/>
      <c r="G448" s="41"/>
      <c r="H448" s="41"/>
      <c r="I448" s="42">
        <f t="shared" si="22"/>
        <v>0</v>
      </c>
      <c r="J448" s="31"/>
      <c r="K448" s="32"/>
    </row>
    <row r="449" spans="1:11" ht="15.75" customHeight="1" thickBot="1">
      <c r="A449" s="33"/>
      <c r="B449" s="34" t="s">
        <v>162</v>
      </c>
      <c r="C449" s="35"/>
      <c r="D449" s="24"/>
      <c r="E449" s="24"/>
      <c r="F449" s="24"/>
      <c r="G449" s="24"/>
      <c r="H449" s="24"/>
      <c r="I449" s="36">
        <f t="shared" si="22"/>
        <v>0</v>
      </c>
      <c r="J449" s="24"/>
      <c r="K449" s="37"/>
    </row>
    <row r="450" spans="1:11" ht="15.75" customHeight="1">
      <c r="A450" s="38" t="s">
        <v>163</v>
      </c>
      <c r="B450" s="39" t="s">
        <v>164</v>
      </c>
      <c r="C450" s="40"/>
      <c r="D450" s="41"/>
      <c r="E450" s="41"/>
      <c r="F450" s="41"/>
      <c r="G450" s="41"/>
      <c r="H450" s="41"/>
      <c r="I450" s="42">
        <f t="shared" si="22"/>
        <v>0</v>
      </c>
      <c r="J450" s="31"/>
      <c r="K450" s="32"/>
    </row>
    <row r="451" spans="1:11" ht="15.75" customHeight="1" thickBot="1">
      <c r="A451" s="33"/>
      <c r="B451" s="34" t="s">
        <v>165</v>
      </c>
      <c r="C451" s="35"/>
      <c r="D451" s="24"/>
      <c r="E451" s="24"/>
      <c r="F451" s="24"/>
      <c r="G451" s="24"/>
      <c r="H451" s="24"/>
      <c r="I451" s="36">
        <f t="shared" si="22"/>
        <v>0</v>
      </c>
      <c r="J451" s="24"/>
      <c r="K451" s="37"/>
    </row>
    <row r="452" spans="1:11" ht="15.75" customHeight="1">
      <c r="A452" s="38" t="s">
        <v>166</v>
      </c>
      <c r="B452" s="39" t="s">
        <v>167</v>
      </c>
      <c r="C452" s="40"/>
      <c r="D452" s="41"/>
      <c r="E452" s="41"/>
      <c r="F452" s="41"/>
      <c r="G452" s="41"/>
      <c r="H452" s="41"/>
      <c r="I452" s="42">
        <f t="shared" si="22"/>
        <v>0</v>
      </c>
      <c r="J452" s="31"/>
      <c r="K452" s="32"/>
    </row>
    <row r="453" spans="1:11" ht="15.75" customHeight="1" thickBot="1">
      <c r="A453" s="38"/>
      <c r="B453" s="39" t="s">
        <v>168</v>
      </c>
      <c r="C453" s="43"/>
      <c r="D453" s="31"/>
      <c r="E453" s="31"/>
      <c r="F453" s="31"/>
      <c r="G453" s="31"/>
      <c r="H453" s="31"/>
      <c r="I453" s="44">
        <f t="shared" si="22"/>
        <v>0</v>
      </c>
      <c r="J453" s="31"/>
      <c r="K453" s="32"/>
    </row>
    <row r="454" spans="1:11" ht="15.75" customHeight="1">
      <c r="A454" s="26" t="s">
        <v>169</v>
      </c>
      <c r="B454" s="45" t="s">
        <v>170</v>
      </c>
      <c r="C454" s="28"/>
      <c r="D454" s="29"/>
      <c r="E454" s="29">
        <v>2.5</v>
      </c>
      <c r="F454" s="29"/>
      <c r="G454" s="29"/>
      <c r="H454" s="29"/>
      <c r="I454" s="30">
        <f t="shared" si="22"/>
        <v>2.5</v>
      </c>
      <c r="J454" s="29"/>
      <c r="K454" s="46"/>
    </row>
    <row r="455" spans="1:11" ht="15.75" customHeight="1" thickBot="1">
      <c r="A455" s="38"/>
      <c r="B455" s="39" t="s">
        <v>171</v>
      </c>
      <c r="C455" s="40"/>
      <c r="D455" s="41"/>
      <c r="E455" s="41"/>
      <c r="F455" s="41"/>
      <c r="G455" s="41"/>
      <c r="H455" s="41"/>
      <c r="I455" s="42">
        <f t="shared" si="22"/>
        <v>0</v>
      </c>
      <c r="J455" s="31"/>
      <c r="K455" s="32"/>
    </row>
    <row r="456" spans="1:11" ht="15.75" customHeight="1">
      <c r="A456" s="26" t="s">
        <v>172</v>
      </c>
      <c r="B456" s="45" t="s">
        <v>173</v>
      </c>
      <c r="C456" s="28"/>
      <c r="D456" s="29"/>
      <c r="E456" s="29"/>
      <c r="F456" s="29"/>
      <c r="G456" s="29"/>
      <c r="H456" s="29"/>
      <c r="I456" s="30">
        <f t="shared" si="22"/>
        <v>0</v>
      </c>
      <c r="J456" s="29"/>
      <c r="K456" s="46"/>
    </row>
    <row r="457" spans="1:11" ht="15.75" customHeight="1" thickBot="1">
      <c r="A457" s="38"/>
      <c r="B457" s="39" t="s">
        <v>174</v>
      </c>
      <c r="C457" s="40"/>
      <c r="D457" s="41"/>
      <c r="E457" s="41"/>
      <c r="F457" s="41"/>
      <c r="G457" s="41" t="s">
        <v>0</v>
      </c>
      <c r="H457" s="41"/>
      <c r="I457" s="42">
        <f t="shared" si="22"/>
        <v>0</v>
      </c>
      <c r="J457" s="31"/>
      <c r="K457" s="32"/>
    </row>
    <row r="458" spans="1:11" ht="15.75" customHeight="1">
      <c r="A458" s="26" t="s">
        <v>175</v>
      </c>
      <c r="B458" s="45" t="s">
        <v>176</v>
      </c>
      <c r="C458" s="28"/>
      <c r="D458" s="29"/>
      <c r="E458" s="29"/>
      <c r="F458" s="29"/>
      <c r="G458" s="29"/>
      <c r="H458" s="29"/>
      <c r="I458" s="30">
        <f t="shared" si="22"/>
        <v>0</v>
      </c>
      <c r="J458" s="29"/>
      <c r="K458" s="46"/>
    </row>
    <row r="459" spans="1:11" ht="15.75" customHeight="1">
      <c r="A459" s="38"/>
      <c r="B459" s="39" t="s">
        <v>177</v>
      </c>
      <c r="C459" s="40"/>
      <c r="D459" s="41"/>
      <c r="E459" s="41"/>
      <c r="F459" s="41"/>
      <c r="G459" s="41"/>
      <c r="H459" s="41"/>
      <c r="I459" s="42">
        <f t="shared" si="22"/>
        <v>0</v>
      </c>
      <c r="J459" s="31"/>
      <c r="K459" s="32"/>
    </row>
    <row r="460" spans="1:11" ht="15.75" customHeight="1" thickBot="1">
      <c r="A460" s="33"/>
      <c r="B460" s="34" t="s">
        <v>178</v>
      </c>
      <c r="C460" s="35"/>
      <c r="D460" s="24"/>
      <c r="E460" s="24"/>
      <c r="F460" s="24"/>
      <c r="G460" s="24"/>
      <c r="H460" s="24"/>
      <c r="I460" s="36">
        <f t="shared" si="22"/>
        <v>0</v>
      </c>
      <c r="J460" s="24"/>
      <c r="K460" s="37"/>
    </row>
    <row r="461" spans="1:11" ht="15.75" customHeight="1">
      <c r="A461" s="38" t="s">
        <v>179</v>
      </c>
      <c r="B461" s="39" t="s">
        <v>180</v>
      </c>
      <c r="C461" s="40"/>
      <c r="D461" s="41"/>
      <c r="E461" s="41"/>
      <c r="F461" s="41"/>
      <c r="G461" s="41"/>
      <c r="H461" s="41"/>
      <c r="I461" s="42">
        <f t="shared" si="22"/>
        <v>0</v>
      </c>
      <c r="J461" s="31"/>
      <c r="K461" s="32"/>
    </row>
    <row r="462" spans="1:11" ht="15.75" customHeight="1" thickBot="1">
      <c r="A462" s="33"/>
      <c r="B462" s="34" t="s">
        <v>181</v>
      </c>
      <c r="C462" s="35"/>
      <c r="D462" s="24"/>
      <c r="E462" s="24"/>
      <c r="F462" s="24"/>
      <c r="G462" s="24"/>
      <c r="H462" s="24"/>
      <c r="I462" s="36">
        <f t="shared" si="22"/>
        <v>0</v>
      </c>
      <c r="J462" s="24"/>
      <c r="K462" s="37"/>
    </row>
    <row r="463" spans="1:11" ht="15.75" customHeight="1" thickBot="1">
      <c r="A463" s="47" t="s">
        <v>140</v>
      </c>
      <c r="B463" s="48"/>
      <c r="C463" s="35">
        <f aca="true" t="shared" si="23" ref="C463:H463">SUM(C437:C462)</f>
        <v>0</v>
      </c>
      <c r="D463" s="24">
        <f t="shared" si="23"/>
        <v>0</v>
      </c>
      <c r="E463" s="24">
        <f t="shared" si="23"/>
        <v>2.5</v>
      </c>
      <c r="F463" s="24">
        <f t="shared" si="23"/>
        <v>0</v>
      </c>
      <c r="G463" s="24">
        <f t="shared" si="23"/>
        <v>0</v>
      </c>
      <c r="H463" s="24">
        <f t="shared" si="23"/>
        <v>0</v>
      </c>
      <c r="I463" s="36">
        <f t="shared" si="22"/>
        <v>2.5</v>
      </c>
      <c r="J463" s="24">
        <f>SUM(J437:J462)</f>
        <v>0</v>
      </c>
      <c r="K463" s="37">
        <f>SUM(K437:K462)</f>
        <v>0</v>
      </c>
    </row>
    <row r="467" spans="1:9" ht="15.75" customHeight="1">
      <c r="A467" s="1" t="s">
        <v>127</v>
      </c>
      <c r="B467" s="2"/>
      <c r="C467" s="3"/>
      <c r="E467" s="5"/>
      <c r="F467" s="6" t="s">
        <v>128</v>
      </c>
      <c r="G467" s="5"/>
      <c r="I467" s="7"/>
    </row>
    <row r="468" spans="1:9" ht="27" customHeight="1" thickBot="1">
      <c r="A468" s="1" t="s">
        <v>129</v>
      </c>
      <c r="C468" s="3"/>
      <c r="D468" s="10" t="s">
        <v>130</v>
      </c>
      <c r="E468" s="49" t="s">
        <v>11</v>
      </c>
      <c r="H468" s="5"/>
      <c r="I468" s="7"/>
    </row>
    <row r="469" spans="1:11" ht="15.75" customHeight="1">
      <c r="A469" s="12" t="s">
        <v>132</v>
      </c>
      <c r="B469" s="13" t="s">
        <v>133</v>
      </c>
      <c r="C469" s="14" t="s">
        <v>134</v>
      </c>
      <c r="D469" s="15" t="s">
        <v>135</v>
      </c>
      <c r="E469" s="15" t="s">
        <v>136</v>
      </c>
      <c r="F469" s="15" t="s">
        <v>137</v>
      </c>
      <c r="G469" s="15" t="s">
        <v>138</v>
      </c>
      <c r="H469" s="15" t="s">
        <v>139</v>
      </c>
      <c r="I469" s="16" t="s">
        <v>140</v>
      </c>
      <c r="J469" s="17" t="s">
        <v>141</v>
      </c>
      <c r="K469" s="18"/>
    </row>
    <row r="470" spans="1:11" ht="15.75" customHeight="1" thickBot="1">
      <c r="A470" s="19"/>
      <c r="B470" s="20"/>
      <c r="C470" s="21"/>
      <c r="D470" s="22"/>
      <c r="E470" s="22"/>
      <c r="F470" s="22"/>
      <c r="G470" s="22"/>
      <c r="H470" s="22"/>
      <c r="I470" s="23"/>
      <c r="J470" s="24" t="s">
        <v>142</v>
      </c>
      <c r="K470" s="25" t="s">
        <v>143</v>
      </c>
    </row>
    <row r="471" spans="1:11" ht="15.75" customHeight="1">
      <c r="A471" s="26" t="s">
        <v>144</v>
      </c>
      <c r="B471" s="27" t="s">
        <v>145</v>
      </c>
      <c r="C471" s="28"/>
      <c r="D471" s="29"/>
      <c r="E471" s="29"/>
      <c r="F471" s="29"/>
      <c r="G471" s="29"/>
      <c r="H471" s="29"/>
      <c r="I471" s="30">
        <f aca="true" t="shared" si="24" ref="I471:I497">SUM(C471:H471)</f>
        <v>0</v>
      </c>
      <c r="J471" s="31"/>
      <c r="K471" s="32"/>
    </row>
    <row r="472" spans="1:11" ht="15.75" customHeight="1" thickBot="1">
      <c r="A472" s="33"/>
      <c r="B472" s="34" t="s">
        <v>146</v>
      </c>
      <c r="C472" s="35"/>
      <c r="D472" s="24"/>
      <c r="E472" s="24"/>
      <c r="F472" s="24"/>
      <c r="G472" s="24"/>
      <c r="H472" s="24"/>
      <c r="I472" s="36">
        <f t="shared" si="24"/>
        <v>0</v>
      </c>
      <c r="J472" s="24"/>
      <c r="K472" s="37"/>
    </row>
    <row r="473" spans="1:11" ht="15.75" customHeight="1">
      <c r="A473" s="38" t="s">
        <v>147</v>
      </c>
      <c r="B473" s="39" t="s">
        <v>148</v>
      </c>
      <c r="C473" s="40"/>
      <c r="D473" s="41"/>
      <c r="E473" s="41"/>
      <c r="F473" s="41"/>
      <c r="G473" s="41"/>
      <c r="H473" s="41"/>
      <c r="I473" s="42">
        <f t="shared" si="24"/>
        <v>0</v>
      </c>
      <c r="J473" s="31"/>
      <c r="K473" s="32"/>
    </row>
    <row r="474" spans="1:11" ht="15.75" customHeight="1" thickBot="1">
      <c r="A474" s="33"/>
      <c r="B474" s="34" t="s">
        <v>149</v>
      </c>
      <c r="C474" s="35"/>
      <c r="D474" s="24"/>
      <c r="E474" s="24"/>
      <c r="F474" s="24"/>
      <c r="G474" s="24"/>
      <c r="H474" s="24"/>
      <c r="I474" s="36">
        <f t="shared" si="24"/>
        <v>0</v>
      </c>
      <c r="J474" s="24"/>
      <c r="K474" s="37"/>
    </row>
    <row r="475" spans="1:11" ht="15.75" customHeight="1">
      <c r="A475" s="38" t="s">
        <v>150</v>
      </c>
      <c r="B475" s="39" t="s">
        <v>151</v>
      </c>
      <c r="C475" s="40"/>
      <c r="D475" s="41"/>
      <c r="E475" s="41"/>
      <c r="F475" s="41"/>
      <c r="G475" s="41"/>
      <c r="H475" s="41"/>
      <c r="I475" s="42">
        <f t="shared" si="24"/>
        <v>0</v>
      </c>
      <c r="J475" s="31"/>
      <c r="K475" s="32"/>
    </row>
    <row r="476" spans="1:11" ht="15.75" customHeight="1" thickBot="1">
      <c r="A476" s="38"/>
      <c r="B476" s="39" t="s">
        <v>152</v>
      </c>
      <c r="C476" s="43"/>
      <c r="D476" s="31"/>
      <c r="E476" s="31"/>
      <c r="F476" s="31"/>
      <c r="G476" s="31"/>
      <c r="H476" s="31"/>
      <c r="I476" s="44">
        <f t="shared" si="24"/>
        <v>0</v>
      </c>
      <c r="J476" s="31"/>
      <c r="K476" s="32"/>
    </row>
    <row r="477" spans="1:11" ht="15.75" customHeight="1">
      <c r="A477" s="26" t="s">
        <v>153</v>
      </c>
      <c r="B477" s="45" t="s">
        <v>154</v>
      </c>
      <c r="C477" s="28"/>
      <c r="D477" s="29"/>
      <c r="E477" s="29"/>
      <c r="F477" s="29"/>
      <c r="G477" s="29"/>
      <c r="H477" s="29"/>
      <c r="I477" s="30">
        <f t="shared" si="24"/>
        <v>0</v>
      </c>
      <c r="J477" s="29"/>
      <c r="K477" s="46"/>
    </row>
    <row r="478" spans="1:11" ht="15.75" customHeight="1" thickBot="1">
      <c r="A478" s="38"/>
      <c r="B478" s="39" t="s">
        <v>155</v>
      </c>
      <c r="C478" s="40"/>
      <c r="D478" s="41"/>
      <c r="E478" s="41"/>
      <c r="F478" s="41"/>
      <c r="G478" s="41"/>
      <c r="H478" s="41"/>
      <c r="I478" s="42">
        <f t="shared" si="24"/>
        <v>0</v>
      </c>
      <c r="J478" s="31"/>
      <c r="K478" s="32"/>
    </row>
    <row r="479" spans="1:11" ht="15.75" customHeight="1">
      <c r="A479" s="26" t="s">
        <v>156</v>
      </c>
      <c r="B479" s="45" t="s">
        <v>157</v>
      </c>
      <c r="C479" s="28"/>
      <c r="D479" s="29"/>
      <c r="E479" s="29"/>
      <c r="F479" s="29"/>
      <c r="G479" s="29"/>
      <c r="H479" s="29"/>
      <c r="I479" s="30">
        <f t="shared" si="24"/>
        <v>0</v>
      </c>
      <c r="J479" s="29"/>
      <c r="K479" s="46"/>
    </row>
    <row r="480" spans="1:11" ht="15.75" customHeight="1" thickBot="1">
      <c r="A480" s="38"/>
      <c r="B480" s="39" t="s">
        <v>158</v>
      </c>
      <c r="C480" s="40"/>
      <c r="D480" s="41"/>
      <c r="E480" s="41"/>
      <c r="F480" s="41"/>
      <c r="G480" s="41"/>
      <c r="H480" s="41"/>
      <c r="I480" s="42">
        <f t="shared" si="24"/>
        <v>0</v>
      </c>
      <c r="J480" s="31"/>
      <c r="K480" s="32"/>
    </row>
    <row r="481" spans="1:11" ht="15.75" customHeight="1">
      <c r="A481" s="26" t="s">
        <v>159</v>
      </c>
      <c r="B481" s="45" t="s">
        <v>160</v>
      </c>
      <c r="C481" s="28"/>
      <c r="D481" s="29"/>
      <c r="E481" s="29"/>
      <c r="F481" s="29"/>
      <c r="G481" s="29"/>
      <c r="H481" s="29"/>
      <c r="I481" s="30">
        <f t="shared" si="24"/>
        <v>0</v>
      </c>
      <c r="J481" s="29"/>
      <c r="K481" s="46"/>
    </row>
    <row r="482" spans="1:11" ht="15.75" customHeight="1">
      <c r="A482" s="38"/>
      <c r="B482" s="39" t="s">
        <v>161</v>
      </c>
      <c r="C482" s="40"/>
      <c r="D482" s="41"/>
      <c r="E482" s="41"/>
      <c r="F482" s="41"/>
      <c r="G482" s="41"/>
      <c r="H482" s="41"/>
      <c r="I482" s="42">
        <f t="shared" si="24"/>
        <v>0</v>
      </c>
      <c r="J482" s="31"/>
      <c r="K482" s="32"/>
    </row>
    <row r="483" spans="1:11" ht="15.75" customHeight="1" thickBot="1">
      <c r="A483" s="33"/>
      <c r="B483" s="34" t="s">
        <v>162</v>
      </c>
      <c r="C483" s="35"/>
      <c r="D483" s="24"/>
      <c r="E483" s="24"/>
      <c r="F483" s="24"/>
      <c r="G483" s="24"/>
      <c r="H483" s="24"/>
      <c r="I483" s="36">
        <f t="shared" si="24"/>
        <v>0</v>
      </c>
      <c r="J483" s="24"/>
      <c r="K483" s="37"/>
    </row>
    <row r="484" spans="1:11" ht="15.75" customHeight="1">
      <c r="A484" s="38" t="s">
        <v>163</v>
      </c>
      <c r="B484" s="39" t="s">
        <v>164</v>
      </c>
      <c r="C484" s="40"/>
      <c r="D484" s="41"/>
      <c r="E484" s="41"/>
      <c r="F484" s="41"/>
      <c r="G484" s="41"/>
      <c r="H484" s="41"/>
      <c r="I484" s="42">
        <f t="shared" si="24"/>
        <v>0</v>
      </c>
      <c r="J484" s="31"/>
      <c r="K484" s="32"/>
    </row>
    <row r="485" spans="1:11" ht="15.75" customHeight="1" thickBot="1">
      <c r="A485" s="33"/>
      <c r="B485" s="34" t="s">
        <v>165</v>
      </c>
      <c r="C485" s="35"/>
      <c r="D485" s="24"/>
      <c r="E485" s="24"/>
      <c r="F485" s="24"/>
      <c r="G485" s="24"/>
      <c r="H485" s="24"/>
      <c r="I485" s="36">
        <f t="shared" si="24"/>
        <v>0</v>
      </c>
      <c r="J485" s="24"/>
      <c r="K485" s="37"/>
    </row>
    <row r="486" spans="1:11" ht="15.75" customHeight="1">
      <c r="A486" s="38" t="s">
        <v>166</v>
      </c>
      <c r="B486" s="39" t="s">
        <v>167</v>
      </c>
      <c r="C486" s="40"/>
      <c r="D486" s="41"/>
      <c r="E486" s="41"/>
      <c r="F486" s="41"/>
      <c r="G486" s="41"/>
      <c r="H486" s="41"/>
      <c r="I486" s="42">
        <f t="shared" si="24"/>
        <v>0</v>
      </c>
      <c r="J486" s="31"/>
      <c r="K486" s="32"/>
    </row>
    <row r="487" spans="1:11" ht="15.75" customHeight="1" thickBot="1">
      <c r="A487" s="38"/>
      <c r="B487" s="39" t="s">
        <v>168</v>
      </c>
      <c r="C487" s="43"/>
      <c r="D487" s="31"/>
      <c r="E487" s="31"/>
      <c r="F487" s="31"/>
      <c r="G487" s="31"/>
      <c r="H487" s="31"/>
      <c r="I487" s="44">
        <f t="shared" si="24"/>
        <v>0</v>
      </c>
      <c r="J487" s="31"/>
      <c r="K487" s="32"/>
    </row>
    <row r="488" spans="1:11" ht="15.75" customHeight="1">
      <c r="A488" s="26" t="s">
        <v>169</v>
      </c>
      <c r="B488" s="45" t="s">
        <v>170</v>
      </c>
      <c r="C488" s="28"/>
      <c r="D488" s="29"/>
      <c r="E488" s="29"/>
      <c r="F488" s="29"/>
      <c r="G488" s="29"/>
      <c r="H488" s="29"/>
      <c r="I488" s="30">
        <f t="shared" si="24"/>
        <v>0</v>
      </c>
      <c r="J488" s="29"/>
      <c r="K488" s="46"/>
    </row>
    <row r="489" spans="1:11" ht="15.75" customHeight="1" thickBot="1">
      <c r="A489" s="38"/>
      <c r="B489" s="39" t="s">
        <v>171</v>
      </c>
      <c r="C489" s="40"/>
      <c r="D489" s="41"/>
      <c r="E489" s="41"/>
      <c r="F489" s="41"/>
      <c r="G489" s="41"/>
      <c r="H489" s="41"/>
      <c r="I489" s="42">
        <f t="shared" si="24"/>
        <v>0</v>
      </c>
      <c r="J489" s="31"/>
      <c r="K489" s="32"/>
    </row>
    <row r="490" spans="1:11" ht="15.75" customHeight="1">
      <c r="A490" s="26" t="s">
        <v>172</v>
      </c>
      <c r="B490" s="45" t="s">
        <v>173</v>
      </c>
      <c r="C490" s="28"/>
      <c r="D490" s="29"/>
      <c r="E490" s="29"/>
      <c r="F490" s="29"/>
      <c r="G490" s="29"/>
      <c r="H490" s="29"/>
      <c r="I490" s="30">
        <f t="shared" si="24"/>
        <v>0</v>
      </c>
      <c r="J490" s="29"/>
      <c r="K490" s="46"/>
    </row>
    <row r="491" spans="1:11" ht="15.75" customHeight="1" thickBot="1">
      <c r="A491" s="38"/>
      <c r="B491" s="39" t="s">
        <v>174</v>
      </c>
      <c r="C491" s="40"/>
      <c r="D491" s="41"/>
      <c r="E491" s="41">
        <v>6</v>
      </c>
      <c r="F491" s="41"/>
      <c r="G491" s="41"/>
      <c r="H491" s="41"/>
      <c r="I491" s="42">
        <f t="shared" si="24"/>
        <v>6</v>
      </c>
      <c r="J491" s="31"/>
      <c r="K491" s="32"/>
    </row>
    <row r="492" spans="1:11" ht="15.75" customHeight="1">
      <c r="A492" s="26" t="s">
        <v>175</v>
      </c>
      <c r="B492" s="45" t="s">
        <v>176</v>
      </c>
      <c r="C492" s="28"/>
      <c r="D492" s="29"/>
      <c r="E492" s="29"/>
      <c r="F492" s="29">
        <v>1.75</v>
      </c>
      <c r="G492" s="29"/>
      <c r="H492" s="29"/>
      <c r="I492" s="30">
        <f t="shared" si="24"/>
        <v>1.75</v>
      </c>
      <c r="J492" s="29"/>
      <c r="K492" s="46"/>
    </row>
    <row r="493" spans="1:11" ht="15.75" customHeight="1">
      <c r="A493" s="38"/>
      <c r="B493" s="39" t="s">
        <v>177</v>
      </c>
      <c r="C493" s="40"/>
      <c r="D493" s="41"/>
      <c r="E493" s="41"/>
      <c r="F493" s="41"/>
      <c r="G493" s="41"/>
      <c r="H493" s="41"/>
      <c r="I493" s="42">
        <f t="shared" si="24"/>
        <v>0</v>
      </c>
      <c r="J493" s="31"/>
      <c r="K493" s="32"/>
    </row>
    <row r="494" spans="1:11" ht="15.75" customHeight="1" thickBot="1">
      <c r="A494" s="33"/>
      <c r="B494" s="34" t="s">
        <v>178</v>
      </c>
      <c r="C494" s="35"/>
      <c r="D494" s="24"/>
      <c r="E494" s="24"/>
      <c r="F494" s="24"/>
      <c r="G494" s="24"/>
      <c r="H494" s="24"/>
      <c r="I494" s="36">
        <f t="shared" si="24"/>
        <v>0</v>
      </c>
      <c r="J494" s="24"/>
      <c r="K494" s="37"/>
    </row>
    <row r="495" spans="1:11" ht="15.75" customHeight="1">
      <c r="A495" s="38" t="s">
        <v>179</v>
      </c>
      <c r="B495" s="39" t="s">
        <v>180</v>
      </c>
      <c r="C495" s="40"/>
      <c r="D495" s="41"/>
      <c r="E495" s="41"/>
      <c r="F495" s="41"/>
      <c r="G495" s="41"/>
      <c r="H495" s="41"/>
      <c r="I495" s="42">
        <f t="shared" si="24"/>
        <v>0</v>
      </c>
      <c r="J495" s="31"/>
      <c r="K495" s="32"/>
    </row>
    <row r="496" spans="1:11" ht="15.75" customHeight="1" thickBot="1">
      <c r="A496" s="33"/>
      <c r="B496" s="34" t="s">
        <v>181</v>
      </c>
      <c r="C496" s="35"/>
      <c r="D496" s="24"/>
      <c r="E496" s="24"/>
      <c r="F496" s="24"/>
      <c r="G496" s="24"/>
      <c r="H496" s="24"/>
      <c r="I496" s="36">
        <f t="shared" si="24"/>
        <v>0</v>
      </c>
      <c r="J496" s="24"/>
      <c r="K496" s="37"/>
    </row>
    <row r="497" spans="1:11" ht="15.75" customHeight="1" thickBot="1">
      <c r="A497" s="47" t="s">
        <v>140</v>
      </c>
      <c r="B497" s="48"/>
      <c r="C497" s="35">
        <f aca="true" t="shared" si="25" ref="C497:H497">SUM(C471:C496)</f>
        <v>0</v>
      </c>
      <c r="D497" s="24">
        <f t="shared" si="25"/>
        <v>0</v>
      </c>
      <c r="E497" s="24">
        <f t="shared" si="25"/>
        <v>6</v>
      </c>
      <c r="F497" s="24">
        <f t="shared" si="25"/>
        <v>1.75</v>
      </c>
      <c r="G497" s="24">
        <f t="shared" si="25"/>
        <v>0</v>
      </c>
      <c r="H497" s="24">
        <f t="shared" si="25"/>
        <v>0</v>
      </c>
      <c r="I497" s="36">
        <f t="shared" si="24"/>
        <v>7.75</v>
      </c>
      <c r="J497" s="24">
        <f>SUM(J471:J496)</f>
        <v>0</v>
      </c>
      <c r="K497" s="37">
        <f>SUM(K471:K496)</f>
        <v>0</v>
      </c>
    </row>
    <row r="501" spans="1:9" ht="15.75" customHeight="1">
      <c r="A501" s="1" t="s">
        <v>127</v>
      </c>
      <c r="B501" s="2"/>
      <c r="C501" s="3"/>
      <c r="E501" s="5"/>
      <c r="F501" s="6" t="s">
        <v>128</v>
      </c>
      <c r="G501" s="5"/>
      <c r="I501" s="7"/>
    </row>
    <row r="502" spans="1:9" ht="27" customHeight="1" thickBot="1">
      <c r="A502" s="1" t="s">
        <v>129</v>
      </c>
      <c r="C502" s="3"/>
      <c r="D502" s="10" t="s">
        <v>130</v>
      </c>
      <c r="E502" s="11" t="s">
        <v>12</v>
      </c>
      <c r="H502" s="5"/>
      <c r="I502" s="7"/>
    </row>
    <row r="503" spans="1:11" ht="15.75" customHeight="1">
      <c r="A503" s="12" t="s">
        <v>132</v>
      </c>
      <c r="B503" s="13" t="s">
        <v>133</v>
      </c>
      <c r="C503" s="14" t="s">
        <v>134</v>
      </c>
      <c r="D503" s="15" t="s">
        <v>135</v>
      </c>
      <c r="E503" s="15" t="s">
        <v>136</v>
      </c>
      <c r="F503" s="15" t="s">
        <v>137</v>
      </c>
      <c r="G503" s="15" t="s">
        <v>138</v>
      </c>
      <c r="H503" s="15" t="s">
        <v>139</v>
      </c>
      <c r="I503" s="16" t="s">
        <v>140</v>
      </c>
      <c r="J503" s="17" t="s">
        <v>141</v>
      </c>
      <c r="K503" s="18"/>
    </row>
    <row r="504" spans="1:11" ht="15.75" customHeight="1" thickBot="1">
      <c r="A504" s="19"/>
      <c r="B504" s="20"/>
      <c r="C504" s="21"/>
      <c r="D504" s="22"/>
      <c r="E504" s="22"/>
      <c r="F504" s="22"/>
      <c r="G504" s="22"/>
      <c r="H504" s="22"/>
      <c r="I504" s="23"/>
      <c r="J504" s="24" t="s">
        <v>142</v>
      </c>
      <c r="K504" s="25" t="s">
        <v>143</v>
      </c>
    </row>
    <row r="505" spans="1:11" ht="15.75" customHeight="1">
      <c r="A505" s="26" t="s">
        <v>144</v>
      </c>
      <c r="B505" s="27" t="s">
        <v>145</v>
      </c>
      <c r="C505" s="28"/>
      <c r="D505" s="29"/>
      <c r="E505" s="29"/>
      <c r="F505" s="29"/>
      <c r="G505" s="29"/>
      <c r="H505" s="29"/>
      <c r="I505" s="30">
        <f aca="true" t="shared" si="26" ref="I505:I531">SUM(C505:H505)</f>
        <v>0</v>
      </c>
      <c r="J505" s="31"/>
      <c r="K505" s="32"/>
    </row>
    <row r="506" spans="1:11" ht="15.75" customHeight="1" thickBot="1">
      <c r="A506" s="33"/>
      <c r="B506" s="34" t="s">
        <v>146</v>
      </c>
      <c r="C506" s="35"/>
      <c r="D506" s="24"/>
      <c r="E506" s="24"/>
      <c r="F506" s="24"/>
      <c r="G506" s="24"/>
      <c r="H506" s="24"/>
      <c r="I506" s="36">
        <f t="shared" si="26"/>
        <v>0</v>
      </c>
      <c r="J506" s="24"/>
      <c r="K506" s="37"/>
    </row>
    <row r="507" spans="1:11" ht="15.75" customHeight="1">
      <c r="A507" s="38" t="s">
        <v>147</v>
      </c>
      <c r="B507" s="39" t="s">
        <v>148</v>
      </c>
      <c r="C507" s="40"/>
      <c r="D507" s="41"/>
      <c r="E507" s="41"/>
      <c r="F507" s="41"/>
      <c r="G507" s="41"/>
      <c r="H507" s="41"/>
      <c r="I507" s="42">
        <f t="shared" si="26"/>
        <v>0</v>
      </c>
      <c r="J507" s="31"/>
      <c r="K507" s="32"/>
    </row>
    <row r="508" spans="1:11" ht="15.75" customHeight="1" thickBot="1">
      <c r="A508" s="33"/>
      <c r="B508" s="34" t="s">
        <v>149</v>
      </c>
      <c r="C508" s="35"/>
      <c r="D508" s="24"/>
      <c r="E508" s="24"/>
      <c r="F508" s="24"/>
      <c r="G508" s="24"/>
      <c r="H508" s="24"/>
      <c r="I508" s="36">
        <f t="shared" si="26"/>
        <v>0</v>
      </c>
      <c r="J508" s="24"/>
      <c r="K508" s="37"/>
    </row>
    <row r="509" spans="1:11" ht="15.75" customHeight="1">
      <c r="A509" s="38" t="s">
        <v>150</v>
      </c>
      <c r="B509" s="39" t="s">
        <v>151</v>
      </c>
      <c r="C509" s="40"/>
      <c r="D509" s="41"/>
      <c r="E509" s="41"/>
      <c r="F509" s="41"/>
      <c r="G509" s="41"/>
      <c r="H509" s="41"/>
      <c r="I509" s="42">
        <f t="shared" si="26"/>
        <v>0</v>
      </c>
      <c r="J509" s="31"/>
      <c r="K509" s="32"/>
    </row>
    <row r="510" spans="1:11" ht="15.75" customHeight="1" thickBot="1">
      <c r="A510" s="38"/>
      <c r="B510" s="39" t="s">
        <v>152</v>
      </c>
      <c r="C510" s="43"/>
      <c r="D510" s="31"/>
      <c r="E510" s="31"/>
      <c r="F510" s="31"/>
      <c r="G510" s="31"/>
      <c r="H510" s="31"/>
      <c r="I510" s="44">
        <f t="shared" si="26"/>
        <v>0</v>
      </c>
      <c r="J510" s="31"/>
      <c r="K510" s="32"/>
    </row>
    <row r="511" spans="1:11" ht="15.75" customHeight="1">
      <c r="A511" s="26" t="s">
        <v>153</v>
      </c>
      <c r="B511" s="45" t="s">
        <v>154</v>
      </c>
      <c r="C511" s="28"/>
      <c r="D511" s="29"/>
      <c r="E511" s="29"/>
      <c r="F511" s="29"/>
      <c r="G511" s="29"/>
      <c r="H511" s="29"/>
      <c r="I511" s="30">
        <f t="shared" si="26"/>
        <v>0</v>
      </c>
      <c r="J511" s="29"/>
      <c r="K511" s="46"/>
    </row>
    <row r="512" spans="1:11" ht="15.75" customHeight="1" thickBot="1">
      <c r="A512" s="38"/>
      <c r="B512" s="39" t="s">
        <v>155</v>
      </c>
      <c r="C512" s="40"/>
      <c r="D512" s="41"/>
      <c r="E512" s="41"/>
      <c r="F512" s="41"/>
      <c r="G512" s="41"/>
      <c r="H512" s="41"/>
      <c r="I512" s="42">
        <f t="shared" si="26"/>
        <v>0</v>
      </c>
      <c r="J512" s="31"/>
      <c r="K512" s="32"/>
    </row>
    <row r="513" spans="1:11" ht="15.75" customHeight="1">
      <c r="A513" s="26" t="s">
        <v>156</v>
      </c>
      <c r="B513" s="45" t="s">
        <v>157</v>
      </c>
      <c r="C513" s="28"/>
      <c r="D513" s="29"/>
      <c r="E513" s="29"/>
      <c r="F513" s="29"/>
      <c r="G513" s="29"/>
      <c r="H513" s="29"/>
      <c r="I513" s="30">
        <f t="shared" si="26"/>
        <v>0</v>
      </c>
      <c r="J513" s="29"/>
      <c r="K513" s="46"/>
    </row>
    <row r="514" spans="1:11" ht="15.75" customHeight="1" thickBot="1">
      <c r="A514" s="38"/>
      <c r="B514" s="39" t="s">
        <v>158</v>
      </c>
      <c r="C514" s="40"/>
      <c r="D514" s="41"/>
      <c r="E514" s="41"/>
      <c r="F514" s="41"/>
      <c r="G514" s="41"/>
      <c r="H514" s="41"/>
      <c r="I514" s="42">
        <f t="shared" si="26"/>
        <v>0</v>
      </c>
      <c r="J514" s="31"/>
      <c r="K514" s="32"/>
    </row>
    <row r="515" spans="1:11" ht="15.75" customHeight="1">
      <c r="A515" s="26" t="s">
        <v>159</v>
      </c>
      <c r="B515" s="45" t="s">
        <v>160</v>
      </c>
      <c r="C515" s="28"/>
      <c r="D515" s="29"/>
      <c r="E515" s="29"/>
      <c r="F515" s="29"/>
      <c r="G515" s="29"/>
      <c r="H515" s="29"/>
      <c r="I515" s="30">
        <f t="shared" si="26"/>
        <v>0</v>
      </c>
      <c r="J515" s="29"/>
      <c r="K515" s="46"/>
    </row>
    <row r="516" spans="1:11" ht="15.75" customHeight="1">
      <c r="A516" s="38"/>
      <c r="B516" s="39" t="s">
        <v>161</v>
      </c>
      <c r="C516" s="40"/>
      <c r="D516" s="41"/>
      <c r="E516" s="41"/>
      <c r="F516" s="41"/>
      <c r="G516" s="41"/>
      <c r="H516" s="41"/>
      <c r="I516" s="42">
        <f t="shared" si="26"/>
        <v>0</v>
      </c>
      <c r="J516" s="31"/>
      <c r="K516" s="32"/>
    </row>
    <row r="517" spans="1:11" ht="15.75" customHeight="1" thickBot="1">
      <c r="A517" s="33"/>
      <c r="B517" s="34" t="s">
        <v>162</v>
      </c>
      <c r="C517" s="35"/>
      <c r="D517" s="24"/>
      <c r="E517" s="24"/>
      <c r="F517" s="24"/>
      <c r="G517" s="24"/>
      <c r="H517" s="24"/>
      <c r="I517" s="36">
        <f t="shared" si="26"/>
        <v>0</v>
      </c>
      <c r="J517" s="24"/>
      <c r="K517" s="37"/>
    </row>
    <row r="518" spans="1:11" ht="15.75" customHeight="1">
      <c r="A518" s="38" t="s">
        <v>163</v>
      </c>
      <c r="B518" s="39" t="s">
        <v>164</v>
      </c>
      <c r="C518" s="40"/>
      <c r="D518" s="41"/>
      <c r="E518" s="41"/>
      <c r="F518" s="41"/>
      <c r="G518" s="41"/>
      <c r="H518" s="41"/>
      <c r="I518" s="42">
        <f t="shared" si="26"/>
        <v>0</v>
      </c>
      <c r="J518" s="31"/>
      <c r="K518" s="32"/>
    </row>
    <row r="519" spans="1:11" ht="15.75" customHeight="1" thickBot="1">
      <c r="A519" s="33"/>
      <c r="B519" s="34" t="s">
        <v>165</v>
      </c>
      <c r="C519" s="35"/>
      <c r="D519" s="24"/>
      <c r="E519" s="24"/>
      <c r="F519" s="24"/>
      <c r="G519" s="24"/>
      <c r="H519" s="24"/>
      <c r="I519" s="36">
        <f t="shared" si="26"/>
        <v>0</v>
      </c>
      <c r="J519" s="24"/>
      <c r="K519" s="37"/>
    </row>
    <row r="520" spans="1:11" ht="15.75" customHeight="1">
      <c r="A520" s="38" t="s">
        <v>166</v>
      </c>
      <c r="B520" s="39" t="s">
        <v>167</v>
      </c>
      <c r="C520" s="40"/>
      <c r="D520" s="41"/>
      <c r="E520" s="41"/>
      <c r="F520" s="41"/>
      <c r="G520" s="41"/>
      <c r="H520" s="41"/>
      <c r="I520" s="42">
        <f t="shared" si="26"/>
        <v>0</v>
      </c>
      <c r="J520" s="31"/>
      <c r="K520" s="32"/>
    </row>
    <row r="521" spans="1:11" ht="15.75" customHeight="1" thickBot="1">
      <c r="A521" s="38"/>
      <c r="B521" s="39" t="s">
        <v>168</v>
      </c>
      <c r="C521" s="43"/>
      <c r="D521" s="31"/>
      <c r="E521" s="31"/>
      <c r="F521" s="31"/>
      <c r="G521" s="31"/>
      <c r="H521" s="31"/>
      <c r="I521" s="44">
        <f t="shared" si="26"/>
        <v>0</v>
      </c>
      <c r="J521" s="31"/>
      <c r="K521" s="32"/>
    </row>
    <row r="522" spans="1:11" ht="15.75" customHeight="1">
      <c r="A522" s="26" t="s">
        <v>169</v>
      </c>
      <c r="B522" s="45" t="s">
        <v>170</v>
      </c>
      <c r="C522" s="28"/>
      <c r="D522" s="29"/>
      <c r="E522" s="29"/>
      <c r="F522" s="29"/>
      <c r="G522" s="29"/>
      <c r="H522" s="29"/>
      <c r="I522" s="30">
        <f t="shared" si="26"/>
        <v>0</v>
      </c>
      <c r="J522" s="29"/>
      <c r="K522" s="46"/>
    </row>
    <row r="523" spans="1:11" ht="15.75" customHeight="1" thickBot="1">
      <c r="A523" s="38"/>
      <c r="B523" s="39" t="s">
        <v>171</v>
      </c>
      <c r="C523" s="40"/>
      <c r="D523" s="41"/>
      <c r="E523" s="41"/>
      <c r="F523" s="41"/>
      <c r="G523" s="41"/>
      <c r="H523" s="41"/>
      <c r="I523" s="42">
        <f t="shared" si="26"/>
        <v>0</v>
      </c>
      <c r="J523" s="31"/>
      <c r="K523" s="32"/>
    </row>
    <row r="524" spans="1:11" ht="15.75" customHeight="1">
      <c r="A524" s="26" t="s">
        <v>172</v>
      </c>
      <c r="B524" s="45" t="s">
        <v>173</v>
      </c>
      <c r="C524" s="28"/>
      <c r="D524" s="29"/>
      <c r="E524" s="29"/>
      <c r="F524" s="29"/>
      <c r="G524" s="29"/>
      <c r="H524" s="29"/>
      <c r="I524" s="30">
        <f t="shared" si="26"/>
        <v>0</v>
      </c>
      <c r="J524" s="29"/>
      <c r="K524" s="46"/>
    </row>
    <row r="525" spans="1:11" ht="15.75" customHeight="1" thickBot="1">
      <c r="A525" s="38"/>
      <c r="B525" s="39" t="s">
        <v>174</v>
      </c>
      <c r="C525" s="40"/>
      <c r="D525" s="41"/>
      <c r="E525" s="41"/>
      <c r="F525" s="41">
        <v>2</v>
      </c>
      <c r="G525" s="41"/>
      <c r="H525" s="41"/>
      <c r="I525" s="42">
        <f t="shared" si="26"/>
        <v>2</v>
      </c>
      <c r="J525" s="31"/>
      <c r="K525" s="32"/>
    </row>
    <row r="526" spans="1:11" ht="15.75" customHeight="1">
      <c r="A526" s="26" t="s">
        <v>175</v>
      </c>
      <c r="B526" s="45" t="s">
        <v>176</v>
      </c>
      <c r="C526" s="28"/>
      <c r="D526" s="29"/>
      <c r="E526" s="29"/>
      <c r="F526" s="29">
        <v>1.75</v>
      </c>
      <c r="G526" s="29"/>
      <c r="H526" s="29"/>
      <c r="I526" s="30">
        <f t="shared" si="26"/>
        <v>1.75</v>
      </c>
      <c r="J526" s="29"/>
      <c r="K526" s="46"/>
    </row>
    <row r="527" spans="1:11" ht="15.75" customHeight="1">
      <c r="A527" s="38"/>
      <c r="B527" s="39" t="s">
        <v>177</v>
      </c>
      <c r="C527" s="40"/>
      <c r="D527" s="41"/>
      <c r="E527" s="41"/>
      <c r="F527" s="41">
        <v>1</v>
      </c>
      <c r="G527" s="41"/>
      <c r="H527" s="41"/>
      <c r="I527" s="42">
        <f t="shared" si="26"/>
        <v>1</v>
      </c>
      <c r="J527" s="31"/>
      <c r="K527" s="32"/>
    </row>
    <row r="528" spans="1:11" ht="15.75" customHeight="1" thickBot="1">
      <c r="A528" s="33"/>
      <c r="B528" s="34" t="s">
        <v>178</v>
      </c>
      <c r="C528" s="35"/>
      <c r="D528" s="24"/>
      <c r="E528" s="24"/>
      <c r="F528" s="24"/>
      <c r="G528" s="24"/>
      <c r="H528" s="24"/>
      <c r="I528" s="36">
        <f t="shared" si="26"/>
        <v>0</v>
      </c>
      <c r="J528" s="24"/>
      <c r="K528" s="37"/>
    </row>
    <row r="529" spans="1:11" ht="15.75" customHeight="1">
      <c r="A529" s="38" t="s">
        <v>179</v>
      </c>
      <c r="B529" s="39" t="s">
        <v>180</v>
      </c>
      <c r="C529" s="40"/>
      <c r="D529" s="41"/>
      <c r="E529" s="41"/>
      <c r="F529" s="41"/>
      <c r="G529" s="41"/>
      <c r="H529" s="41"/>
      <c r="I529" s="42">
        <f t="shared" si="26"/>
        <v>0</v>
      </c>
      <c r="J529" s="31"/>
      <c r="K529" s="32"/>
    </row>
    <row r="530" spans="1:11" ht="15.75" customHeight="1" thickBot="1">
      <c r="A530" s="33"/>
      <c r="B530" s="34" t="s">
        <v>181</v>
      </c>
      <c r="C530" s="35"/>
      <c r="D530" s="24"/>
      <c r="E530" s="24"/>
      <c r="F530" s="24"/>
      <c r="G530" s="24"/>
      <c r="H530" s="24"/>
      <c r="I530" s="36">
        <f t="shared" si="26"/>
        <v>0</v>
      </c>
      <c r="J530" s="24"/>
      <c r="K530" s="37"/>
    </row>
    <row r="531" spans="1:11" ht="15.75" customHeight="1" thickBot="1">
      <c r="A531" s="47" t="s">
        <v>140</v>
      </c>
      <c r="B531" s="48"/>
      <c r="C531" s="35">
        <f aca="true" t="shared" si="27" ref="C531:H531">SUM(C505:C530)</f>
        <v>0</v>
      </c>
      <c r="D531" s="24">
        <f t="shared" si="27"/>
        <v>0</v>
      </c>
      <c r="E531" s="24">
        <f t="shared" si="27"/>
        <v>0</v>
      </c>
      <c r="F531" s="24">
        <f t="shared" si="27"/>
        <v>4.75</v>
      </c>
      <c r="G531" s="24">
        <f t="shared" si="27"/>
        <v>0</v>
      </c>
      <c r="H531" s="24">
        <f t="shared" si="27"/>
        <v>0</v>
      </c>
      <c r="I531" s="36">
        <f t="shared" si="26"/>
        <v>4.75</v>
      </c>
      <c r="J531" s="24">
        <f>SUM(J505:J530)</f>
        <v>0</v>
      </c>
      <c r="K531" s="37">
        <f>SUM(K505:K530)</f>
        <v>0</v>
      </c>
    </row>
    <row r="532" spans="1:11" ht="15.75" customHeight="1">
      <c r="A532" s="2"/>
      <c r="B532" s="2"/>
      <c r="C532" s="5"/>
      <c r="D532" s="5"/>
      <c r="E532" s="5"/>
      <c r="F532" s="5"/>
      <c r="G532" s="5"/>
      <c r="H532" s="5"/>
      <c r="I532" s="7"/>
      <c r="J532" s="5"/>
      <c r="K532" s="50"/>
    </row>
    <row r="533" spans="1:11" ht="15.75" customHeight="1">
      <c r="A533" s="2"/>
      <c r="B533" s="2"/>
      <c r="C533" s="5"/>
      <c r="D533" s="5"/>
      <c r="E533" s="5"/>
      <c r="F533" s="5"/>
      <c r="G533" s="5"/>
      <c r="H533" s="5"/>
      <c r="I533" s="7"/>
      <c r="J533" s="5"/>
      <c r="K533" s="50"/>
    </row>
    <row r="534" spans="1:11" ht="15.75" customHeight="1">
      <c r="A534" s="2"/>
      <c r="B534" s="2"/>
      <c r="C534" s="5"/>
      <c r="D534" s="5"/>
      <c r="E534" s="5"/>
      <c r="F534" s="5"/>
      <c r="G534" s="5"/>
      <c r="H534" s="5"/>
      <c r="I534" s="7"/>
      <c r="J534" s="5"/>
      <c r="K534" s="50"/>
    </row>
    <row r="535" spans="1:9" ht="15.75" customHeight="1">
      <c r="A535" s="1" t="s">
        <v>127</v>
      </c>
      <c r="B535" s="2"/>
      <c r="C535" s="3"/>
      <c r="E535" s="5"/>
      <c r="F535" s="6" t="s">
        <v>128</v>
      </c>
      <c r="G535" s="5"/>
      <c r="I535" s="7"/>
    </row>
    <row r="536" spans="1:9" ht="27" customHeight="1" thickBot="1">
      <c r="A536" s="1" t="s">
        <v>129</v>
      </c>
      <c r="C536" s="3"/>
      <c r="D536" s="10" t="s">
        <v>130</v>
      </c>
      <c r="E536" s="49" t="s">
        <v>13</v>
      </c>
      <c r="H536" s="5"/>
      <c r="I536" s="7"/>
    </row>
    <row r="537" spans="1:11" ht="15.75" customHeight="1">
      <c r="A537" s="12" t="s">
        <v>132</v>
      </c>
      <c r="B537" s="13" t="s">
        <v>133</v>
      </c>
      <c r="C537" s="14" t="s">
        <v>134</v>
      </c>
      <c r="D537" s="15" t="s">
        <v>135</v>
      </c>
      <c r="E537" s="15" t="s">
        <v>136</v>
      </c>
      <c r="F537" s="15" t="s">
        <v>137</v>
      </c>
      <c r="G537" s="15" t="s">
        <v>138</v>
      </c>
      <c r="H537" s="15" t="s">
        <v>139</v>
      </c>
      <c r="I537" s="16" t="s">
        <v>140</v>
      </c>
      <c r="J537" s="17" t="s">
        <v>141</v>
      </c>
      <c r="K537" s="18"/>
    </row>
    <row r="538" spans="1:11" ht="15.75" customHeight="1" thickBot="1">
      <c r="A538" s="19"/>
      <c r="B538" s="20"/>
      <c r="C538" s="21"/>
      <c r="D538" s="22"/>
      <c r="E538" s="22"/>
      <c r="F538" s="22"/>
      <c r="G538" s="22"/>
      <c r="H538" s="22"/>
      <c r="I538" s="23"/>
      <c r="J538" s="24" t="s">
        <v>142</v>
      </c>
      <c r="K538" s="25" t="s">
        <v>143</v>
      </c>
    </row>
    <row r="539" spans="1:11" ht="15.75" customHeight="1">
      <c r="A539" s="26" t="s">
        <v>144</v>
      </c>
      <c r="B539" s="27" t="s">
        <v>145</v>
      </c>
      <c r="C539" s="28"/>
      <c r="D539" s="29"/>
      <c r="E539" s="29"/>
      <c r="F539" s="29"/>
      <c r="G539" s="29"/>
      <c r="H539" s="29"/>
      <c r="I539" s="30">
        <f aca="true" t="shared" si="28" ref="I539:I565">SUM(C539:H539)</f>
        <v>0</v>
      </c>
      <c r="J539" s="31"/>
      <c r="K539" s="32"/>
    </row>
    <row r="540" spans="1:11" ht="15.75" customHeight="1" thickBot="1">
      <c r="A540" s="33"/>
      <c r="B540" s="34" t="s">
        <v>146</v>
      </c>
      <c r="C540" s="35"/>
      <c r="D540" s="24"/>
      <c r="E540" s="24"/>
      <c r="F540" s="24"/>
      <c r="G540" s="24"/>
      <c r="H540" s="24"/>
      <c r="I540" s="36">
        <f t="shared" si="28"/>
        <v>0</v>
      </c>
      <c r="J540" s="24"/>
      <c r="K540" s="37"/>
    </row>
    <row r="541" spans="1:11" ht="15.75" customHeight="1">
      <c r="A541" s="38" t="s">
        <v>147</v>
      </c>
      <c r="B541" s="39" t="s">
        <v>148</v>
      </c>
      <c r="C541" s="40"/>
      <c r="D541" s="41"/>
      <c r="E541" s="41"/>
      <c r="F541" s="41"/>
      <c r="G541" s="41"/>
      <c r="H541" s="41"/>
      <c r="I541" s="42">
        <f t="shared" si="28"/>
        <v>0</v>
      </c>
      <c r="J541" s="31"/>
      <c r="K541" s="32"/>
    </row>
    <row r="542" spans="1:11" ht="15.75" customHeight="1" thickBot="1">
      <c r="A542" s="33"/>
      <c r="B542" s="34" t="s">
        <v>149</v>
      </c>
      <c r="C542" s="35"/>
      <c r="D542" s="24"/>
      <c r="E542" s="24"/>
      <c r="F542" s="24"/>
      <c r="G542" s="24"/>
      <c r="H542" s="24"/>
      <c r="I542" s="36">
        <f t="shared" si="28"/>
        <v>0</v>
      </c>
      <c r="J542" s="24"/>
      <c r="K542" s="37"/>
    </row>
    <row r="543" spans="1:11" ht="15.75" customHeight="1">
      <c r="A543" s="38" t="s">
        <v>150</v>
      </c>
      <c r="B543" s="39" t="s">
        <v>151</v>
      </c>
      <c r="C543" s="40"/>
      <c r="D543" s="41"/>
      <c r="E543" s="41"/>
      <c r="F543" s="41"/>
      <c r="G543" s="41"/>
      <c r="H543" s="41"/>
      <c r="I543" s="42">
        <f t="shared" si="28"/>
        <v>0</v>
      </c>
      <c r="J543" s="31"/>
      <c r="K543" s="32"/>
    </row>
    <row r="544" spans="1:11" ht="15.75" customHeight="1" thickBot="1">
      <c r="A544" s="38"/>
      <c r="B544" s="39" t="s">
        <v>152</v>
      </c>
      <c r="C544" s="43"/>
      <c r="D544" s="31"/>
      <c r="E544" s="31"/>
      <c r="F544" s="31"/>
      <c r="G544" s="31"/>
      <c r="H544" s="31"/>
      <c r="I544" s="44">
        <f t="shared" si="28"/>
        <v>0</v>
      </c>
      <c r="J544" s="31"/>
      <c r="K544" s="32"/>
    </row>
    <row r="545" spans="1:11" ht="15.75" customHeight="1">
      <c r="A545" s="26" t="s">
        <v>153</v>
      </c>
      <c r="B545" s="45" t="s">
        <v>154</v>
      </c>
      <c r="C545" s="28"/>
      <c r="D545" s="29"/>
      <c r="E545" s="29"/>
      <c r="F545" s="29"/>
      <c r="G545" s="29"/>
      <c r="H545" s="29"/>
      <c r="I545" s="30">
        <f t="shared" si="28"/>
        <v>0</v>
      </c>
      <c r="J545" s="29"/>
      <c r="K545" s="46"/>
    </row>
    <row r="546" spans="1:11" ht="15.75" customHeight="1" thickBot="1">
      <c r="A546" s="38"/>
      <c r="B546" s="39" t="s">
        <v>155</v>
      </c>
      <c r="C546" s="40"/>
      <c r="D546" s="41"/>
      <c r="E546" s="41"/>
      <c r="F546" s="41"/>
      <c r="G546" s="41"/>
      <c r="H546" s="41"/>
      <c r="I546" s="42">
        <f t="shared" si="28"/>
        <v>0</v>
      </c>
      <c r="J546" s="31"/>
      <c r="K546" s="32"/>
    </row>
    <row r="547" spans="1:11" ht="15.75" customHeight="1">
      <c r="A547" s="26" t="s">
        <v>156</v>
      </c>
      <c r="B547" s="45" t="s">
        <v>157</v>
      </c>
      <c r="C547" s="28"/>
      <c r="D547" s="29"/>
      <c r="E547" s="29"/>
      <c r="F547" s="29"/>
      <c r="G547" s="29"/>
      <c r="H547" s="29"/>
      <c r="I547" s="30">
        <f t="shared" si="28"/>
        <v>0</v>
      </c>
      <c r="J547" s="29"/>
      <c r="K547" s="46"/>
    </row>
    <row r="548" spans="1:11" ht="15.75" customHeight="1" thickBot="1">
      <c r="A548" s="38"/>
      <c r="B548" s="39" t="s">
        <v>158</v>
      </c>
      <c r="C548" s="40"/>
      <c r="D548" s="41"/>
      <c r="E548" s="41"/>
      <c r="F548" s="41"/>
      <c r="G548" s="41"/>
      <c r="H548" s="41"/>
      <c r="I548" s="42">
        <f t="shared" si="28"/>
        <v>0</v>
      </c>
      <c r="J548" s="31"/>
      <c r="K548" s="32"/>
    </row>
    <row r="549" spans="1:11" ht="15.75" customHeight="1">
      <c r="A549" s="26" t="s">
        <v>159</v>
      </c>
      <c r="B549" s="45" t="s">
        <v>160</v>
      </c>
      <c r="C549" s="28"/>
      <c r="D549" s="29"/>
      <c r="E549" s="29"/>
      <c r="F549" s="29"/>
      <c r="G549" s="29"/>
      <c r="H549" s="29"/>
      <c r="I549" s="30">
        <f t="shared" si="28"/>
        <v>0</v>
      </c>
      <c r="J549" s="29"/>
      <c r="K549" s="46"/>
    </row>
    <row r="550" spans="1:11" ht="15.75" customHeight="1">
      <c r="A550" s="38"/>
      <c r="B550" s="39" t="s">
        <v>161</v>
      </c>
      <c r="C550" s="40"/>
      <c r="D550" s="41"/>
      <c r="E550" s="41"/>
      <c r="F550" s="41"/>
      <c r="G550" s="41"/>
      <c r="H550" s="41"/>
      <c r="I550" s="42">
        <f t="shared" si="28"/>
        <v>0</v>
      </c>
      <c r="J550" s="31"/>
      <c r="K550" s="32"/>
    </row>
    <row r="551" spans="1:11" ht="15.75" customHeight="1" thickBot="1">
      <c r="A551" s="33"/>
      <c r="B551" s="34" t="s">
        <v>162</v>
      </c>
      <c r="C551" s="35"/>
      <c r="D551" s="24"/>
      <c r="E551" s="24"/>
      <c r="F551" s="24"/>
      <c r="G551" s="24"/>
      <c r="H551" s="24"/>
      <c r="I551" s="36">
        <f t="shared" si="28"/>
        <v>0</v>
      </c>
      <c r="J551" s="24"/>
      <c r="K551" s="37"/>
    </row>
    <row r="552" spans="1:11" ht="15.75" customHeight="1">
      <c r="A552" s="38" t="s">
        <v>163</v>
      </c>
      <c r="B552" s="39" t="s">
        <v>164</v>
      </c>
      <c r="C552" s="40"/>
      <c r="D552" s="41"/>
      <c r="E552" s="41"/>
      <c r="F552" s="41"/>
      <c r="G552" s="41"/>
      <c r="H552" s="41"/>
      <c r="I552" s="42">
        <f t="shared" si="28"/>
        <v>0</v>
      </c>
      <c r="J552" s="31"/>
      <c r="K552" s="32"/>
    </row>
    <row r="553" spans="1:11" ht="15.75" customHeight="1" thickBot="1">
      <c r="A553" s="33"/>
      <c r="B553" s="34" t="s">
        <v>165</v>
      </c>
      <c r="C553" s="35"/>
      <c r="D553" s="24"/>
      <c r="E553" s="24"/>
      <c r="F553" s="24"/>
      <c r="G553" s="24"/>
      <c r="H553" s="24"/>
      <c r="I553" s="36">
        <f t="shared" si="28"/>
        <v>0</v>
      </c>
      <c r="J553" s="24"/>
      <c r="K553" s="37"/>
    </row>
    <row r="554" spans="1:11" ht="15.75" customHeight="1">
      <c r="A554" s="38" t="s">
        <v>166</v>
      </c>
      <c r="B554" s="39" t="s">
        <v>167</v>
      </c>
      <c r="C554" s="40"/>
      <c r="D554" s="41"/>
      <c r="E554" s="41"/>
      <c r="F554" s="41"/>
      <c r="G554" s="41"/>
      <c r="H554" s="41"/>
      <c r="I554" s="42">
        <f t="shared" si="28"/>
        <v>0</v>
      </c>
      <c r="J554" s="31"/>
      <c r="K554" s="32"/>
    </row>
    <row r="555" spans="1:11" ht="15.75" customHeight="1" thickBot="1">
      <c r="A555" s="38"/>
      <c r="B555" s="39" t="s">
        <v>168</v>
      </c>
      <c r="C555" s="43"/>
      <c r="D555" s="31"/>
      <c r="E555" s="31"/>
      <c r="F555" s="31"/>
      <c r="G555" s="31"/>
      <c r="H555" s="31"/>
      <c r="I555" s="44">
        <f t="shared" si="28"/>
        <v>0</v>
      </c>
      <c r="J555" s="31"/>
      <c r="K555" s="32"/>
    </row>
    <row r="556" spans="1:11" ht="15.75" customHeight="1">
      <c r="A556" s="26" t="s">
        <v>169</v>
      </c>
      <c r="B556" s="45" t="s">
        <v>170</v>
      </c>
      <c r="C556" s="28"/>
      <c r="D556" s="29"/>
      <c r="E556" s="29"/>
      <c r="F556" s="29"/>
      <c r="G556" s="29"/>
      <c r="H556" s="29"/>
      <c r="I556" s="30">
        <f t="shared" si="28"/>
        <v>0</v>
      </c>
      <c r="J556" s="29"/>
      <c r="K556" s="46"/>
    </row>
    <row r="557" spans="1:11" ht="15.75" customHeight="1" thickBot="1">
      <c r="A557" s="38"/>
      <c r="B557" s="39" t="s">
        <v>171</v>
      </c>
      <c r="C557" s="40"/>
      <c r="D557" s="41"/>
      <c r="E557" s="41"/>
      <c r="F557" s="41"/>
      <c r="G557" s="41"/>
      <c r="H557" s="41"/>
      <c r="I557" s="42">
        <f t="shared" si="28"/>
        <v>0</v>
      </c>
      <c r="J557" s="31"/>
      <c r="K557" s="32"/>
    </row>
    <row r="558" spans="1:11" ht="15.75" customHeight="1">
      <c r="A558" s="26" t="s">
        <v>172</v>
      </c>
      <c r="B558" s="45" t="s">
        <v>173</v>
      </c>
      <c r="C558" s="28"/>
      <c r="D558" s="29"/>
      <c r="E558" s="29"/>
      <c r="F558" s="29"/>
      <c r="G558" s="29"/>
      <c r="H558" s="29"/>
      <c r="I558" s="30">
        <f t="shared" si="28"/>
        <v>0</v>
      </c>
      <c r="J558" s="29"/>
      <c r="K558" s="46"/>
    </row>
    <row r="559" spans="1:11" ht="15.75" customHeight="1" thickBot="1">
      <c r="A559" s="38"/>
      <c r="B559" s="39" t="s">
        <v>174</v>
      </c>
      <c r="C559" s="40"/>
      <c r="D559" s="41"/>
      <c r="E559" s="41"/>
      <c r="F559" s="41"/>
      <c r="G559" s="41"/>
      <c r="H559" s="41"/>
      <c r="I559" s="42">
        <f t="shared" si="28"/>
        <v>0</v>
      </c>
      <c r="J559" s="31"/>
      <c r="K559" s="32"/>
    </row>
    <row r="560" spans="1:11" ht="15.75" customHeight="1">
      <c r="A560" s="26" t="s">
        <v>175</v>
      </c>
      <c r="B560" s="45" t="s">
        <v>176</v>
      </c>
      <c r="C560" s="28"/>
      <c r="D560" s="29"/>
      <c r="E560" s="29"/>
      <c r="F560" s="29"/>
      <c r="G560" s="29"/>
      <c r="H560" s="29"/>
      <c r="I560" s="30">
        <f t="shared" si="28"/>
        <v>0</v>
      </c>
      <c r="J560" s="29"/>
      <c r="K560" s="46"/>
    </row>
    <row r="561" spans="1:11" ht="15.75" customHeight="1">
      <c r="A561" s="38"/>
      <c r="B561" s="39" t="s">
        <v>177</v>
      </c>
      <c r="C561" s="40"/>
      <c r="D561" s="41"/>
      <c r="E561" s="41"/>
      <c r="F561" s="41"/>
      <c r="G561" s="41"/>
      <c r="H561" s="41"/>
      <c r="I561" s="42">
        <f t="shared" si="28"/>
        <v>0</v>
      </c>
      <c r="J561" s="31"/>
      <c r="K561" s="32"/>
    </row>
    <row r="562" spans="1:11" ht="15.75" customHeight="1" thickBot="1">
      <c r="A562" s="33"/>
      <c r="B562" s="34" t="s">
        <v>178</v>
      </c>
      <c r="C562" s="35"/>
      <c r="D562" s="24"/>
      <c r="E562" s="24"/>
      <c r="F562" s="24"/>
      <c r="G562" s="24"/>
      <c r="H562" s="24"/>
      <c r="I562" s="36">
        <f t="shared" si="28"/>
        <v>0</v>
      </c>
      <c r="J562" s="24"/>
      <c r="K562" s="37"/>
    </row>
    <row r="563" spans="1:11" ht="15.75" customHeight="1">
      <c r="A563" s="38" t="s">
        <v>179</v>
      </c>
      <c r="B563" s="39" t="s">
        <v>180</v>
      </c>
      <c r="C563" s="40"/>
      <c r="D563" s="41"/>
      <c r="E563" s="41"/>
      <c r="F563" s="41"/>
      <c r="G563" s="41"/>
      <c r="H563" s="41"/>
      <c r="I563" s="42">
        <f t="shared" si="28"/>
        <v>0</v>
      </c>
      <c r="J563" s="31"/>
      <c r="K563" s="32"/>
    </row>
    <row r="564" spans="1:11" ht="15.75" customHeight="1" thickBot="1">
      <c r="A564" s="33"/>
      <c r="B564" s="34" t="s">
        <v>181</v>
      </c>
      <c r="C564" s="35"/>
      <c r="D564" s="24"/>
      <c r="E564" s="24">
        <v>0.25</v>
      </c>
      <c r="F564" s="24"/>
      <c r="G564" s="24"/>
      <c r="H564" s="24"/>
      <c r="I564" s="36">
        <f t="shared" si="28"/>
        <v>0.25</v>
      </c>
      <c r="J564" s="24"/>
      <c r="K564" s="37"/>
    </row>
    <row r="565" spans="1:11" ht="15.75" customHeight="1" thickBot="1">
      <c r="A565" s="47" t="s">
        <v>140</v>
      </c>
      <c r="B565" s="48"/>
      <c r="C565" s="35">
        <f aca="true" t="shared" si="29" ref="C565:H565">SUM(C539:C564)</f>
        <v>0</v>
      </c>
      <c r="D565" s="24">
        <f t="shared" si="29"/>
        <v>0</v>
      </c>
      <c r="E565" s="24">
        <f t="shared" si="29"/>
        <v>0.25</v>
      </c>
      <c r="F565" s="24">
        <f t="shared" si="29"/>
        <v>0</v>
      </c>
      <c r="G565" s="24">
        <f t="shared" si="29"/>
        <v>0</v>
      </c>
      <c r="H565" s="24">
        <f t="shared" si="29"/>
        <v>0</v>
      </c>
      <c r="I565" s="36">
        <f t="shared" si="28"/>
        <v>0.25</v>
      </c>
      <c r="J565" s="24">
        <f>SUM(J539:J564)</f>
        <v>0</v>
      </c>
      <c r="K565" s="37">
        <f>SUM(K539:K564)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L3" sqref="L3"/>
      <selection pane="bottomLeft" activeCell="A1" sqref="A1"/>
    </sheetView>
  </sheetViews>
  <sheetFormatPr defaultColWidth="11.00390625" defaultRowHeight="15.75" customHeight="1"/>
  <cols>
    <col min="1" max="16384" width="11.375" style="8" customWidth="1"/>
  </cols>
  <sheetData>
    <row r="1" spans="1:6" ht="15.75" customHeight="1">
      <c r="A1" s="52" t="s">
        <v>127</v>
      </c>
      <c r="F1" s="54" t="s">
        <v>72</v>
      </c>
    </row>
    <row r="2" spans="1:6" ht="15.75" customHeight="1">
      <c r="A2" s="52" t="s">
        <v>129</v>
      </c>
      <c r="F2"/>
    </row>
    <row r="3" spans="1:10" ht="15.75" customHeight="1" thickBot="1">
      <c r="A3" s="53"/>
      <c r="B3" s="53"/>
      <c r="C3" s="53"/>
      <c r="D3" s="53"/>
      <c r="E3" s="53"/>
      <c r="G3" s="53"/>
      <c r="H3" s="53"/>
      <c r="I3" s="53"/>
      <c r="J3" s="53"/>
    </row>
    <row r="4" spans="1:10" ht="15.75" customHeight="1">
      <c r="A4" s="87"/>
      <c r="B4" s="147"/>
      <c r="C4" s="147"/>
      <c r="D4" s="58" t="s">
        <v>73</v>
      </c>
      <c r="E4" s="137"/>
      <c r="F4" s="147" t="s">
        <v>74</v>
      </c>
      <c r="G4" s="58" t="s">
        <v>75</v>
      </c>
      <c r="H4" s="58"/>
      <c r="I4" s="137"/>
      <c r="J4" s="199" t="s">
        <v>76</v>
      </c>
    </row>
    <row r="5" spans="1:10" ht="15.75" customHeight="1" thickBot="1">
      <c r="A5" s="93" t="s">
        <v>132</v>
      </c>
      <c r="B5" s="95" t="s">
        <v>133</v>
      </c>
      <c r="C5" s="95" t="s">
        <v>77</v>
      </c>
      <c r="D5" s="65" t="s">
        <v>18</v>
      </c>
      <c r="E5" s="65" t="s">
        <v>143</v>
      </c>
      <c r="F5" s="95" t="s">
        <v>78</v>
      </c>
      <c r="G5" s="65" t="s">
        <v>18</v>
      </c>
      <c r="H5" s="65" t="s">
        <v>79</v>
      </c>
      <c r="I5" s="65" t="s">
        <v>143</v>
      </c>
      <c r="J5" s="67" t="s">
        <v>80</v>
      </c>
    </row>
    <row r="6" spans="1:10" ht="15.75" customHeight="1">
      <c r="A6" s="26" t="s">
        <v>144</v>
      </c>
      <c r="B6" s="27" t="s">
        <v>145</v>
      </c>
      <c r="C6" s="161"/>
      <c r="D6" s="161"/>
      <c r="E6" s="98">
        <f aca="true" t="shared" si="0" ref="E6:E32">IF(C6=0,0,PRODUCT(D6*J6/C6))</f>
        <v>0</v>
      </c>
      <c r="F6" s="161">
        <f aca="true" t="shared" si="1" ref="F6:F31">SUM(C6-G6)</f>
        <v>0</v>
      </c>
      <c r="G6" s="161"/>
      <c r="H6" s="141"/>
      <c r="I6" s="98">
        <f aca="true" t="shared" si="2" ref="I6:I31">PRODUCT(H6*G6)</f>
        <v>0</v>
      </c>
      <c r="J6" s="99">
        <f aca="true" t="shared" si="3" ref="J6:J31">IF(G6=0,0,PRODUCT(C6*I6/G6))</f>
        <v>0</v>
      </c>
    </row>
    <row r="7" spans="1:10" ht="15.75" customHeight="1" thickBot="1">
      <c r="A7" s="33"/>
      <c r="B7" s="34" t="s">
        <v>146</v>
      </c>
      <c r="C7" s="164"/>
      <c r="D7" s="164"/>
      <c r="E7" s="109">
        <f t="shared" si="0"/>
        <v>0</v>
      </c>
      <c r="F7" s="164">
        <f t="shared" si="1"/>
        <v>0</v>
      </c>
      <c r="G7" s="164"/>
      <c r="H7" s="144"/>
      <c r="I7" s="106">
        <f t="shared" si="2"/>
        <v>0</v>
      </c>
      <c r="J7" s="107">
        <f t="shared" si="3"/>
        <v>0</v>
      </c>
    </row>
    <row r="8" spans="1:10" ht="15.75" customHeight="1">
      <c r="A8" s="38" t="s">
        <v>147</v>
      </c>
      <c r="B8" s="39" t="s">
        <v>148</v>
      </c>
      <c r="C8" s="101"/>
      <c r="D8" s="101"/>
      <c r="E8" s="98">
        <f t="shared" si="0"/>
        <v>0</v>
      </c>
      <c r="F8" s="101">
        <f t="shared" si="1"/>
        <v>0</v>
      </c>
      <c r="G8" s="101"/>
      <c r="H8" s="102"/>
      <c r="I8" s="109">
        <f t="shared" si="2"/>
        <v>0</v>
      </c>
      <c r="J8" s="104">
        <f t="shared" si="3"/>
        <v>0</v>
      </c>
    </row>
    <row r="9" spans="1:10" ht="15.75" customHeight="1" thickBot="1">
      <c r="A9" s="33"/>
      <c r="B9" s="34" t="s">
        <v>149</v>
      </c>
      <c r="C9" s="164"/>
      <c r="D9" s="164"/>
      <c r="E9" s="109">
        <f t="shared" si="0"/>
        <v>0</v>
      </c>
      <c r="F9" s="164">
        <f t="shared" si="1"/>
        <v>0</v>
      </c>
      <c r="G9" s="164"/>
      <c r="H9" s="144"/>
      <c r="I9" s="106">
        <f t="shared" si="2"/>
        <v>0</v>
      </c>
      <c r="J9" s="107">
        <f t="shared" si="3"/>
        <v>0</v>
      </c>
    </row>
    <row r="10" spans="1:10" ht="15.75" customHeight="1">
      <c r="A10" s="38" t="s">
        <v>150</v>
      </c>
      <c r="B10" s="39" t="s">
        <v>151</v>
      </c>
      <c r="C10" s="101"/>
      <c r="D10" s="101"/>
      <c r="E10" s="98">
        <f t="shared" si="0"/>
        <v>0</v>
      </c>
      <c r="F10" s="101">
        <f t="shared" si="1"/>
        <v>0</v>
      </c>
      <c r="G10" s="101"/>
      <c r="H10" s="102"/>
      <c r="I10" s="109">
        <f t="shared" si="2"/>
        <v>0</v>
      </c>
      <c r="J10" s="104">
        <f t="shared" si="3"/>
        <v>0</v>
      </c>
    </row>
    <row r="11" spans="1:10" ht="15.75" customHeight="1" thickBot="1">
      <c r="A11" s="38"/>
      <c r="B11" s="39" t="s">
        <v>152</v>
      </c>
      <c r="C11" s="101"/>
      <c r="D11" s="101"/>
      <c r="E11" s="109">
        <f t="shared" si="0"/>
        <v>0</v>
      </c>
      <c r="F11" s="101">
        <f t="shared" si="1"/>
        <v>0</v>
      </c>
      <c r="G11" s="101"/>
      <c r="H11" s="102"/>
      <c r="I11" s="109">
        <f t="shared" si="2"/>
        <v>0</v>
      </c>
      <c r="J11" s="104">
        <f t="shared" si="3"/>
        <v>0</v>
      </c>
    </row>
    <row r="12" spans="1:10" ht="15.75" customHeight="1">
      <c r="A12" s="26" t="s">
        <v>153</v>
      </c>
      <c r="B12" s="45" t="s">
        <v>154</v>
      </c>
      <c r="C12" s="161"/>
      <c r="D12" s="161"/>
      <c r="E12" s="98">
        <f t="shared" si="0"/>
        <v>0</v>
      </c>
      <c r="F12" s="161">
        <f t="shared" si="1"/>
        <v>0</v>
      </c>
      <c r="G12" s="161"/>
      <c r="H12" s="141"/>
      <c r="I12" s="98">
        <f t="shared" si="2"/>
        <v>0</v>
      </c>
      <c r="J12" s="99">
        <f t="shared" si="3"/>
        <v>0</v>
      </c>
    </row>
    <row r="13" spans="1:10" ht="15.75" customHeight="1" thickBot="1">
      <c r="A13" s="38"/>
      <c r="B13" s="39" t="s">
        <v>155</v>
      </c>
      <c r="C13" s="101"/>
      <c r="D13" s="101"/>
      <c r="E13" s="109">
        <f t="shared" si="0"/>
        <v>0</v>
      </c>
      <c r="F13" s="101">
        <f t="shared" si="1"/>
        <v>0</v>
      </c>
      <c r="G13" s="101"/>
      <c r="H13" s="102"/>
      <c r="I13" s="109">
        <f t="shared" si="2"/>
        <v>0</v>
      </c>
      <c r="J13" s="104">
        <f t="shared" si="3"/>
        <v>0</v>
      </c>
    </row>
    <row r="14" spans="1:10" ht="15.75" customHeight="1">
      <c r="A14" s="26" t="s">
        <v>156</v>
      </c>
      <c r="B14" s="45" t="s">
        <v>157</v>
      </c>
      <c r="C14" s="161"/>
      <c r="D14" s="161"/>
      <c r="E14" s="98">
        <f t="shared" si="0"/>
        <v>0</v>
      </c>
      <c r="F14" s="161">
        <f t="shared" si="1"/>
        <v>0</v>
      </c>
      <c r="G14" s="161"/>
      <c r="H14" s="141"/>
      <c r="I14" s="98">
        <f t="shared" si="2"/>
        <v>0</v>
      </c>
      <c r="J14" s="99">
        <f t="shared" si="3"/>
        <v>0</v>
      </c>
    </row>
    <row r="15" spans="1:10" ht="15.75" customHeight="1" thickBot="1">
      <c r="A15" s="38"/>
      <c r="B15" s="39" t="s">
        <v>158</v>
      </c>
      <c r="C15" s="101"/>
      <c r="D15" s="101"/>
      <c r="E15" s="109">
        <f t="shared" si="0"/>
        <v>0</v>
      </c>
      <c r="F15" s="101">
        <f t="shared" si="1"/>
        <v>0</v>
      </c>
      <c r="G15" s="101"/>
      <c r="H15" s="102"/>
      <c r="I15" s="109">
        <f t="shared" si="2"/>
        <v>0</v>
      </c>
      <c r="J15" s="104">
        <f t="shared" si="3"/>
        <v>0</v>
      </c>
    </row>
    <row r="16" spans="1:10" ht="15.75" customHeight="1">
      <c r="A16" s="26" t="s">
        <v>159</v>
      </c>
      <c r="B16" s="45" t="s">
        <v>160</v>
      </c>
      <c r="C16" s="161"/>
      <c r="D16" s="161"/>
      <c r="E16" s="98">
        <f t="shared" si="0"/>
        <v>0</v>
      </c>
      <c r="F16" s="161">
        <f t="shared" si="1"/>
        <v>0</v>
      </c>
      <c r="G16" s="161"/>
      <c r="H16" s="141"/>
      <c r="I16" s="98">
        <f t="shared" si="2"/>
        <v>0</v>
      </c>
      <c r="J16" s="99">
        <f t="shared" si="3"/>
        <v>0</v>
      </c>
    </row>
    <row r="17" spans="1:10" ht="15.75" customHeight="1">
      <c r="A17" s="38"/>
      <c r="B17" s="39" t="s">
        <v>161</v>
      </c>
      <c r="C17" s="101"/>
      <c r="D17" s="101"/>
      <c r="E17" s="109">
        <f t="shared" si="0"/>
        <v>0</v>
      </c>
      <c r="F17" s="101">
        <f t="shared" si="1"/>
        <v>0</v>
      </c>
      <c r="G17" s="101"/>
      <c r="H17" s="102"/>
      <c r="I17" s="109">
        <f t="shared" si="2"/>
        <v>0</v>
      </c>
      <c r="J17" s="104">
        <f t="shared" si="3"/>
        <v>0</v>
      </c>
    </row>
    <row r="18" spans="1:10" ht="15.75" customHeight="1" thickBot="1">
      <c r="A18" s="33"/>
      <c r="B18" s="34" t="s">
        <v>162</v>
      </c>
      <c r="C18" s="164"/>
      <c r="D18" s="164"/>
      <c r="E18" s="109">
        <f t="shared" si="0"/>
        <v>0</v>
      </c>
      <c r="F18" s="164">
        <f t="shared" si="1"/>
        <v>0</v>
      </c>
      <c r="G18" s="164"/>
      <c r="H18" s="144"/>
      <c r="I18" s="106">
        <f t="shared" si="2"/>
        <v>0</v>
      </c>
      <c r="J18" s="107">
        <f t="shared" si="3"/>
        <v>0</v>
      </c>
    </row>
    <row r="19" spans="1:10" ht="15.75" customHeight="1">
      <c r="A19" s="38" t="s">
        <v>163</v>
      </c>
      <c r="B19" s="39" t="s">
        <v>164</v>
      </c>
      <c r="C19" s="101"/>
      <c r="D19" s="101"/>
      <c r="E19" s="98">
        <f t="shared" si="0"/>
        <v>0</v>
      </c>
      <c r="F19" s="101">
        <f t="shared" si="1"/>
        <v>0</v>
      </c>
      <c r="G19" s="101"/>
      <c r="H19" s="102"/>
      <c r="I19" s="109">
        <f t="shared" si="2"/>
        <v>0</v>
      </c>
      <c r="J19" s="104">
        <f t="shared" si="3"/>
        <v>0</v>
      </c>
    </row>
    <row r="20" spans="1:10" ht="15.75" customHeight="1" thickBot="1">
      <c r="A20" s="33"/>
      <c r="B20" s="34" t="s">
        <v>165</v>
      </c>
      <c r="C20" s="164"/>
      <c r="D20" s="164"/>
      <c r="E20" s="109">
        <f t="shared" si="0"/>
        <v>0</v>
      </c>
      <c r="F20" s="164">
        <f t="shared" si="1"/>
        <v>0</v>
      </c>
      <c r="G20" s="164"/>
      <c r="H20" s="144"/>
      <c r="I20" s="106">
        <f t="shared" si="2"/>
        <v>0</v>
      </c>
      <c r="J20" s="107">
        <f t="shared" si="3"/>
        <v>0</v>
      </c>
    </row>
    <row r="21" spans="1:10" ht="15.75" customHeight="1">
      <c r="A21" s="38" t="s">
        <v>166</v>
      </c>
      <c r="B21" s="39" t="s">
        <v>167</v>
      </c>
      <c r="C21" s="101"/>
      <c r="D21" s="101"/>
      <c r="E21" s="98">
        <f t="shared" si="0"/>
        <v>0</v>
      </c>
      <c r="F21" s="101">
        <f t="shared" si="1"/>
        <v>0</v>
      </c>
      <c r="G21" s="101"/>
      <c r="H21" s="102"/>
      <c r="I21" s="109">
        <f t="shared" si="2"/>
        <v>0</v>
      </c>
      <c r="J21" s="104">
        <f t="shared" si="3"/>
        <v>0</v>
      </c>
    </row>
    <row r="22" spans="1:10" ht="15.75" customHeight="1" thickBot="1">
      <c r="A22" s="38"/>
      <c r="B22" s="39" t="s">
        <v>168</v>
      </c>
      <c r="C22" s="101"/>
      <c r="D22" s="101"/>
      <c r="E22" s="109">
        <f t="shared" si="0"/>
        <v>0</v>
      </c>
      <c r="F22" s="101">
        <f t="shared" si="1"/>
        <v>0</v>
      </c>
      <c r="G22" s="101"/>
      <c r="H22" s="102"/>
      <c r="I22" s="109">
        <f t="shared" si="2"/>
        <v>0</v>
      </c>
      <c r="J22" s="104">
        <f t="shared" si="3"/>
        <v>0</v>
      </c>
    </row>
    <row r="23" spans="1:10" ht="15.75" customHeight="1">
      <c r="A23" s="26" t="s">
        <v>169</v>
      </c>
      <c r="B23" s="45" t="s">
        <v>170</v>
      </c>
      <c r="C23" s="161"/>
      <c r="D23" s="161"/>
      <c r="E23" s="98">
        <f t="shared" si="0"/>
        <v>0</v>
      </c>
      <c r="F23" s="161">
        <f t="shared" si="1"/>
        <v>0</v>
      </c>
      <c r="G23" s="161"/>
      <c r="H23" s="141"/>
      <c r="I23" s="98">
        <f t="shared" si="2"/>
        <v>0</v>
      </c>
      <c r="J23" s="99">
        <f t="shared" si="3"/>
        <v>0</v>
      </c>
    </row>
    <row r="24" spans="1:10" ht="15.75" customHeight="1" thickBot="1">
      <c r="A24" s="38"/>
      <c r="B24" s="39" t="s">
        <v>171</v>
      </c>
      <c r="C24" s="101"/>
      <c r="D24" s="101"/>
      <c r="E24" s="109">
        <f t="shared" si="0"/>
        <v>0</v>
      </c>
      <c r="F24" s="101">
        <f t="shared" si="1"/>
        <v>0</v>
      </c>
      <c r="G24" s="101"/>
      <c r="H24" s="102"/>
      <c r="I24" s="109">
        <f t="shared" si="2"/>
        <v>0</v>
      </c>
      <c r="J24" s="104">
        <f t="shared" si="3"/>
        <v>0</v>
      </c>
    </row>
    <row r="25" spans="1:10" ht="15.75" customHeight="1">
      <c r="A25" s="26" t="s">
        <v>172</v>
      </c>
      <c r="B25" s="45" t="s">
        <v>173</v>
      </c>
      <c r="C25" s="161"/>
      <c r="D25" s="161"/>
      <c r="E25" s="98">
        <f t="shared" si="0"/>
        <v>0</v>
      </c>
      <c r="F25" s="161">
        <f t="shared" si="1"/>
        <v>0</v>
      </c>
      <c r="G25" s="161"/>
      <c r="H25" s="141"/>
      <c r="I25" s="98">
        <f t="shared" si="2"/>
        <v>0</v>
      </c>
      <c r="J25" s="99">
        <f t="shared" si="3"/>
        <v>0</v>
      </c>
    </row>
    <row r="26" spans="1:10" ht="15.75" customHeight="1" thickBot="1">
      <c r="A26" s="38"/>
      <c r="B26" s="39" t="s">
        <v>174</v>
      </c>
      <c r="C26" s="101"/>
      <c r="D26" s="101"/>
      <c r="E26" s="109">
        <f t="shared" si="0"/>
        <v>0</v>
      </c>
      <c r="F26" s="101">
        <f t="shared" si="1"/>
        <v>0</v>
      </c>
      <c r="G26" s="101"/>
      <c r="H26" s="102"/>
      <c r="I26" s="109">
        <f t="shared" si="2"/>
        <v>0</v>
      </c>
      <c r="J26" s="104">
        <f t="shared" si="3"/>
        <v>0</v>
      </c>
    </row>
    <row r="27" spans="1:10" ht="15.75" customHeight="1">
      <c r="A27" s="26" t="s">
        <v>175</v>
      </c>
      <c r="B27" s="45" t="s">
        <v>176</v>
      </c>
      <c r="C27" s="161"/>
      <c r="D27" s="161"/>
      <c r="E27" s="98">
        <f t="shared" si="0"/>
        <v>0</v>
      </c>
      <c r="F27" s="161">
        <f t="shared" si="1"/>
        <v>0</v>
      </c>
      <c r="G27" s="161"/>
      <c r="H27" s="141"/>
      <c r="I27" s="98">
        <f t="shared" si="2"/>
        <v>0</v>
      </c>
      <c r="J27" s="99">
        <f t="shared" si="3"/>
        <v>0</v>
      </c>
    </row>
    <row r="28" spans="1:10" ht="15.75" customHeight="1">
      <c r="A28" s="38"/>
      <c r="B28" s="39" t="s">
        <v>177</v>
      </c>
      <c r="C28" s="101"/>
      <c r="D28" s="101"/>
      <c r="E28" s="109">
        <f t="shared" si="0"/>
        <v>0</v>
      </c>
      <c r="F28" s="101">
        <f t="shared" si="1"/>
        <v>0</v>
      </c>
      <c r="G28" s="101"/>
      <c r="H28" s="102"/>
      <c r="I28" s="109">
        <f t="shared" si="2"/>
        <v>0</v>
      </c>
      <c r="J28" s="104">
        <f t="shared" si="3"/>
        <v>0</v>
      </c>
    </row>
    <row r="29" spans="1:10" ht="15.75" customHeight="1" thickBot="1">
      <c r="A29" s="33"/>
      <c r="B29" s="34" t="s">
        <v>178</v>
      </c>
      <c r="C29" s="164"/>
      <c r="D29" s="164"/>
      <c r="E29" s="109">
        <f t="shared" si="0"/>
        <v>0</v>
      </c>
      <c r="F29" s="164">
        <f t="shared" si="1"/>
        <v>0</v>
      </c>
      <c r="G29" s="164"/>
      <c r="H29" s="144"/>
      <c r="I29" s="106">
        <f t="shared" si="2"/>
        <v>0</v>
      </c>
      <c r="J29" s="107">
        <f t="shared" si="3"/>
        <v>0</v>
      </c>
    </row>
    <row r="30" spans="1:10" ht="15.75" customHeight="1">
      <c r="A30" s="38" t="s">
        <v>179</v>
      </c>
      <c r="B30" s="39" t="s">
        <v>180</v>
      </c>
      <c r="C30" s="101"/>
      <c r="D30" s="101"/>
      <c r="E30" s="98">
        <f t="shared" si="0"/>
        <v>0</v>
      </c>
      <c r="F30" s="101">
        <f t="shared" si="1"/>
        <v>0</v>
      </c>
      <c r="G30" s="101"/>
      <c r="H30" s="102"/>
      <c r="I30" s="109">
        <f t="shared" si="2"/>
        <v>0</v>
      </c>
      <c r="J30" s="104">
        <f t="shared" si="3"/>
        <v>0</v>
      </c>
    </row>
    <row r="31" spans="1:10" ht="15.75" customHeight="1" thickBot="1">
      <c r="A31" s="33"/>
      <c r="B31" s="34" t="s">
        <v>181</v>
      </c>
      <c r="C31" s="164"/>
      <c r="D31" s="164"/>
      <c r="E31" s="109">
        <f t="shared" si="0"/>
        <v>0</v>
      </c>
      <c r="F31" s="164">
        <f t="shared" si="1"/>
        <v>0</v>
      </c>
      <c r="G31" s="164"/>
      <c r="H31" s="144"/>
      <c r="I31" s="106">
        <f t="shared" si="2"/>
        <v>0</v>
      </c>
      <c r="J31" s="107">
        <f t="shared" si="3"/>
        <v>0</v>
      </c>
    </row>
    <row r="32" spans="1:10" ht="18.75" customHeight="1" thickBot="1">
      <c r="A32" s="33" t="s">
        <v>140</v>
      </c>
      <c r="B32" s="146"/>
      <c r="C32" s="34">
        <f>SUM(C6:C31)</f>
        <v>0</v>
      </c>
      <c r="D32" s="34">
        <f>SUM(D6:D31)</f>
        <v>0</v>
      </c>
      <c r="E32" s="79">
        <f t="shared" si="0"/>
        <v>0</v>
      </c>
      <c r="F32" s="34">
        <f>SUM(F6:F31)</f>
        <v>0</v>
      </c>
      <c r="G32" s="34">
        <f>SUM(G6:G31)</f>
        <v>0</v>
      </c>
      <c r="H32" s="146"/>
      <c r="I32" s="106">
        <f>SUM(I6:I31)</f>
        <v>0</v>
      </c>
      <c r="J32" s="107">
        <f>SUM(J6:J31)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horizontalDpi="360" verticalDpi="36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8" customWidth="1"/>
    <col min="3" max="3" width="12.625" style="8" customWidth="1"/>
    <col min="4" max="16384" width="10.75390625" style="8" customWidth="1"/>
  </cols>
  <sheetData>
    <row r="1" spans="1:8" ht="16.5" customHeight="1">
      <c r="A1" s="52" t="s">
        <v>127</v>
      </c>
      <c r="B1" s="53"/>
      <c r="E1" s="54" t="s">
        <v>81</v>
      </c>
      <c r="F1" s="54"/>
      <c r="G1" s="53"/>
      <c r="H1" s="53"/>
    </row>
    <row r="2" spans="1:8" ht="19.5" customHeight="1" thickBot="1">
      <c r="A2" s="52" t="s">
        <v>129</v>
      </c>
      <c r="B2" s="53"/>
      <c r="C2" s="81"/>
      <c r="D2" s="53"/>
      <c r="E2" s="53"/>
      <c r="F2" s="53"/>
      <c r="G2" s="53"/>
      <c r="H2" s="53"/>
    </row>
    <row r="3" spans="1:8" ht="12">
      <c r="A3" s="55"/>
      <c r="B3" s="59"/>
      <c r="C3" s="136" t="s">
        <v>82</v>
      </c>
      <c r="D3" s="85"/>
      <c r="E3" s="85" t="s">
        <v>83</v>
      </c>
      <c r="F3" s="137" t="s">
        <v>277</v>
      </c>
      <c r="G3" s="137"/>
      <c r="H3" s="138"/>
    </row>
    <row r="4" spans="1:8" s="266" customFormat="1" ht="16.5" customHeight="1" thickBot="1">
      <c r="A4" s="262" t="s">
        <v>132</v>
      </c>
      <c r="B4" s="263" t="s">
        <v>133</v>
      </c>
      <c r="C4" s="264" t="s">
        <v>84</v>
      </c>
      <c r="D4" s="264" t="s">
        <v>85</v>
      </c>
      <c r="E4" s="263" t="s">
        <v>86</v>
      </c>
      <c r="F4" s="263" t="s">
        <v>198</v>
      </c>
      <c r="G4" s="263" t="s">
        <v>143</v>
      </c>
      <c r="H4" s="265" t="s">
        <v>140</v>
      </c>
    </row>
    <row r="5" spans="1:8" ht="12">
      <c r="A5" s="26" t="s">
        <v>144</v>
      </c>
      <c r="B5" s="27" t="s">
        <v>145</v>
      </c>
      <c r="C5" s="140"/>
      <c r="D5" s="141"/>
      <c r="E5" s="98">
        <f>'Alimentation élevages et Temps'!$J$6</f>
        <v>16</v>
      </c>
      <c r="F5" s="140"/>
      <c r="G5" s="141"/>
      <c r="H5" s="32">
        <f aca="true" t="shared" si="0" ref="H5:H31">SUM(D5+E5+G5)</f>
        <v>16</v>
      </c>
    </row>
    <row r="6" spans="1:8" ht="12.75" thickBot="1">
      <c r="A6" s="33"/>
      <c r="B6" s="34" t="s">
        <v>146</v>
      </c>
      <c r="C6" s="142"/>
      <c r="D6" s="102"/>
      <c r="E6" s="109">
        <f>'Alimentation élevages et Temps'!$J$7</f>
        <v>17.8</v>
      </c>
      <c r="F6" s="142"/>
      <c r="G6" s="102"/>
      <c r="H6" s="32">
        <f t="shared" si="0"/>
        <v>17.8</v>
      </c>
    </row>
    <row r="7" spans="1:8" ht="12">
      <c r="A7" s="38" t="s">
        <v>147</v>
      </c>
      <c r="B7" s="39" t="s">
        <v>148</v>
      </c>
      <c r="C7" s="140"/>
      <c r="D7" s="141"/>
      <c r="E7" s="98">
        <f>'Alimentation élevages et Temps'!$J$8</f>
        <v>0</v>
      </c>
      <c r="F7" s="140"/>
      <c r="G7" s="141"/>
      <c r="H7" s="267">
        <f t="shared" si="0"/>
        <v>0</v>
      </c>
    </row>
    <row r="8" spans="1:8" ht="12.75" thickBot="1">
      <c r="A8" s="33"/>
      <c r="B8" s="34" t="s">
        <v>149</v>
      </c>
      <c r="C8" s="142"/>
      <c r="D8" s="102"/>
      <c r="E8" s="109">
        <f>'Alimentation élevages et Temps'!$J$9</f>
        <v>0</v>
      </c>
      <c r="F8" s="142"/>
      <c r="G8" s="102"/>
      <c r="H8" s="32">
        <f t="shared" si="0"/>
        <v>0</v>
      </c>
    </row>
    <row r="9" spans="1:8" ht="12">
      <c r="A9" s="38" t="s">
        <v>150</v>
      </c>
      <c r="B9" s="39" t="s">
        <v>151</v>
      </c>
      <c r="C9" s="140"/>
      <c r="D9" s="141"/>
      <c r="E9" s="98">
        <f>'Alimentation élevages et Temps'!$J$10</f>
        <v>12</v>
      </c>
      <c r="F9" s="140"/>
      <c r="G9" s="141"/>
      <c r="H9" s="267">
        <f t="shared" si="0"/>
        <v>12</v>
      </c>
    </row>
    <row r="10" spans="1:8" ht="12.75" thickBot="1">
      <c r="A10" s="38"/>
      <c r="B10" s="39" t="s">
        <v>152</v>
      </c>
      <c r="C10" s="142"/>
      <c r="D10" s="102"/>
      <c r="E10" s="109">
        <f>'Alimentation élevages et Temps'!$J$11</f>
        <v>12</v>
      </c>
      <c r="F10" s="142"/>
      <c r="G10" s="102"/>
      <c r="H10" s="32">
        <f t="shared" si="0"/>
        <v>12</v>
      </c>
    </row>
    <row r="11" spans="1:8" ht="12">
      <c r="A11" s="26" t="s">
        <v>153</v>
      </c>
      <c r="B11" s="45" t="s">
        <v>154</v>
      </c>
      <c r="C11" s="140"/>
      <c r="D11" s="141"/>
      <c r="E11" s="98">
        <f>'Alimentation élevages et Temps'!$J$12</f>
        <v>12</v>
      </c>
      <c r="F11" s="140"/>
      <c r="G11" s="141"/>
      <c r="H11" s="46">
        <f t="shared" si="0"/>
        <v>12</v>
      </c>
    </row>
    <row r="12" spans="1:8" ht="12.75" thickBot="1">
      <c r="A12" s="38"/>
      <c r="B12" s="39" t="s">
        <v>155</v>
      </c>
      <c r="C12" s="268"/>
      <c r="D12" s="269"/>
      <c r="E12" s="72">
        <f>'Alimentation élevages et Temps'!$J$13</f>
        <v>12</v>
      </c>
      <c r="F12" s="268"/>
      <c r="G12" s="269"/>
      <c r="H12" s="234">
        <f t="shared" si="0"/>
        <v>12</v>
      </c>
    </row>
    <row r="13" spans="1:8" ht="12">
      <c r="A13" s="26" t="s">
        <v>156</v>
      </c>
      <c r="B13" s="45" t="s">
        <v>157</v>
      </c>
      <c r="C13" s="140"/>
      <c r="D13" s="141"/>
      <c r="E13" s="98">
        <f>'Alimentation élevages et Temps'!$J$14</f>
        <v>0</v>
      </c>
      <c r="F13" s="140"/>
      <c r="G13" s="141"/>
      <c r="H13" s="46">
        <f t="shared" si="0"/>
        <v>0</v>
      </c>
    </row>
    <row r="14" spans="1:8" ht="12.75" thickBot="1">
      <c r="A14" s="38"/>
      <c r="B14" s="39" t="s">
        <v>158</v>
      </c>
      <c r="C14" s="142"/>
      <c r="D14" s="102"/>
      <c r="E14" s="109">
        <f>'Alimentation élevages et Temps'!$J$15</f>
        <v>12</v>
      </c>
      <c r="F14" s="142"/>
      <c r="G14" s="102"/>
      <c r="H14" s="163">
        <f t="shared" si="0"/>
        <v>12</v>
      </c>
    </row>
    <row r="15" spans="1:8" ht="12">
      <c r="A15" s="26" t="s">
        <v>159</v>
      </c>
      <c r="B15" s="45" t="s">
        <v>160</v>
      </c>
      <c r="C15" s="140"/>
      <c r="D15" s="141"/>
      <c r="E15" s="98">
        <f>'Alimentation élevages et Temps'!$J$16</f>
        <v>12</v>
      </c>
      <c r="F15" s="140"/>
      <c r="G15" s="141"/>
      <c r="H15" s="46">
        <f t="shared" si="0"/>
        <v>12</v>
      </c>
    </row>
    <row r="16" spans="1:8" ht="12">
      <c r="A16" s="38"/>
      <c r="B16" s="39" t="s">
        <v>161</v>
      </c>
      <c r="C16" s="142"/>
      <c r="D16" s="102"/>
      <c r="E16" s="109">
        <f>'Alimentation élevages et Temps'!$J$17</f>
        <v>12</v>
      </c>
      <c r="F16" s="142"/>
      <c r="G16" s="102"/>
      <c r="H16" s="163">
        <f t="shared" si="0"/>
        <v>12</v>
      </c>
    </row>
    <row r="17" spans="1:8" ht="12.75" thickBot="1">
      <c r="A17" s="33"/>
      <c r="B17" s="34" t="s">
        <v>162</v>
      </c>
      <c r="C17" s="142"/>
      <c r="D17" s="102"/>
      <c r="E17" s="109">
        <f>'Alimentation élevages et Temps'!$J$18</f>
        <v>0</v>
      </c>
      <c r="F17" s="142"/>
      <c r="G17" s="102"/>
      <c r="H17" s="32">
        <f t="shared" si="0"/>
        <v>0</v>
      </c>
    </row>
    <row r="18" spans="1:8" ht="12">
      <c r="A18" s="38" t="s">
        <v>163</v>
      </c>
      <c r="B18" s="39" t="s">
        <v>164</v>
      </c>
      <c r="C18" s="140"/>
      <c r="D18" s="141"/>
      <c r="E18" s="98">
        <f>'Alimentation élevages et Temps'!$J$19</f>
        <v>0</v>
      </c>
      <c r="F18" s="140"/>
      <c r="G18" s="141"/>
      <c r="H18" s="267">
        <f t="shared" si="0"/>
        <v>0</v>
      </c>
    </row>
    <row r="19" spans="1:8" ht="12.75" thickBot="1">
      <c r="A19" s="33"/>
      <c r="B19" s="34" t="s">
        <v>165</v>
      </c>
      <c r="C19" s="142"/>
      <c r="D19" s="102"/>
      <c r="E19" s="109">
        <f>'Alimentation élevages et Temps'!$J$20</f>
        <v>24</v>
      </c>
      <c r="F19" s="142"/>
      <c r="G19" s="102"/>
      <c r="H19" s="32">
        <f t="shared" si="0"/>
        <v>24</v>
      </c>
    </row>
    <row r="20" spans="1:8" ht="12">
      <c r="A20" s="38" t="s">
        <v>166</v>
      </c>
      <c r="B20" s="39" t="s">
        <v>167</v>
      </c>
      <c r="C20" s="140"/>
      <c r="D20" s="141"/>
      <c r="E20" s="98">
        <f>'Alimentation élevages et Temps'!$J$21</f>
        <v>12</v>
      </c>
      <c r="F20" s="140"/>
      <c r="G20" s="141"/>
      <c r="H20" s="267">
        <f t="shared" si="0"/>
        <v>12</v>
      </c>
    </row>
    <row r="21" spans="1:8" ht="12.75" thickBot="1">
      <c r="A21" s="38"/>
      <c r="B21" s="39" t="s">
        <v>168</v>
      </c>
      <c r="C21" s="142"/>
      <c r="D21" s="102"/>
      <c r="E21" s="109">
        <f>'Alimentation élevages et Temps'!$J$22</f>
        <v>10.75</v>
      </c>
      <c r="F21" s="142"/>
      <c r="G21" s="102"/>
      <c r="H21" s="32">
        <f t="shared" si="0"/>
        <v>10.75</v>
      </c>
    </row>
    <row r="22" spans="1:8" ht="12">
      <c r="A22" s="26" t="s">
        <v>169</v>
      </c>
      <c r="B22" s="45" t="s">
        <v>170</v>
      </c>
      <c r="C22" s="140"/>
      <c r="D22" s="141"/>
      <c r="E22" s="98">
        <f>'Alimentation élevages et Temps'!$J$23</f>
        <v>10.5</v>
      </c>
      <c r="F22" s="140"/>
      <c r="G22" s="141"/>
      <c r="H22" s="46">
        <f t="shared" si="0"/>
        <v>10.5</v>
      </c>
    </row>
    <row r="23" spans="1:8" ht="12.75" thickBot="1">
      <c r="A23" s="38"/>
      <c r="B23" s="39" t="s">
        <v>171</v>
      </c>
      <c r="C23" s="142"/>
      <c r="D23" s="102"/>
      <c r="E23" s="109">
        <f>'Alimentation élevages et Temps'!$J$24</f>
        <v>8.5</v>
      </c>
      <c r="F23" s="142"/>
      <c r="G23" s="102"/>
      <c r="H23" s="163">
        <f t="shared" si="0"/>
        <v>8.5</v>
      </c>
    </row>
    <row r="24" spans="1:8" ht="12">
      <c r="A24" s="26" t="s">
        <v>172</v>
      </c>
      <c r="B24" s="45" t="s">
        <v>173</v>
      </c>
      <c r="C24" s="140"/>
      <c r="D24" s="141"/>
      <c r="E24" s="98">
        <f>'Alimentation élevages et Temps'!$J$25</f>
        <v>0</v>
      </c>
      <c r="F24" s="140"/>
      <c r="G24" s="141"/>
      <c r="H24" s="46">
        <f t="shared" si="0"/>
        <v>0</v>
      </c>
    </row>
    <row r="25" spans="1:8" ht="12.75" thickBot="1">
      <c r="A25" s="38"/>
      <c r="B25" s="39" t="s">
        <v>174</v>
      </c>
      <c r="C25" s="142"/>
      <c r="D25" s="102"/>
      <c r="E25" s="109">
        <f>'Alimentation élevages et Temps'!$J$26</f>
        <v>0</v>
      </c>
      <c r="F25" s="142"/>
      <c r="G25" s="102"/>
      <c r="H25" s="163">
        <f t="shared" si="0"/>
        <v>0</v>
      </c>
    </row>
    <row r="26" spans="1:8" ht="12">
      <c r="A26" s="26" t="s">
        <v>175</v>
      </c>
      <c r="B26" s="45" t="s">
        <v>176</v>
      </c>
      <c r="C26" s="140"/>
      <c r="D26" s="141"/>
      <c r="E26" s="98">
        <f>'Alimentation élevages et Temps'!$J$27</f>
        <v>0</v>
      </c>
      <c r="F26" s="140"/>
      <c r="G26" s="141"/>
      <c r="H26" s="46">
        <f t="shared" si="0"/>
        <v>0</v>
      </c>
    </row>
    <row r="27" spans="1:8" ht="12">
      <c r="A27" s="38"/>
      <c r="B27" s="39" t="s">
        <v>177</v>
      </c>
      <c r="C27" s="142"/>
      <c r="D27" s="102"/>
      <c r="E27" s="109">
        <f>'Alimentation élevages et Temps'!$J$28</f>
        <v>0</v>
      </c>
      <c r="F27" s="142"/>
      <c r="G27" s="102"/>
      <c r="H27" s="163">
        <f t="shared" si="0"/>
        <v>0</v>
      </c>
    </row>
    <row r="28" spans="1:8" ht="12.75" thickBot="1">
      <c r="A28" s="33"/>
      <c r="B28" s="34" t="s">
        <v>178</v>
      </c>
      <c r="C28" s="142"/>
      <c r="D28" s="102"/>
      <c r="E28" s="109">
        <f>'Alimentation élevages et Temps'!$J$29</f>
        <v>0</v>
      </c>
      <c r="F28" s="142"/>
      <c r="G28" s="102"/>
      <c r="H28" s="32">
        <f t="shared" si="0"/>
        <v>0</v>
      </c>
    </row>
    <row r="29" spans="1:8" ht="12">
      <c r="A29" s="38" t="s">
        <v>179</v>
      </c>
      <c r="B29" s="39" t="s">
        <v>180</v>
      </c>
      <c r="C29" s="140"/>
      <c r="D29" s="141"/>
      <c r="E29" s="98">
        <f>'Alimentation élevages et Temps'!$J$30</f>
        <v>13</v>
      </c>
      <c r="F29" s="140"/>
      <c r="G29" s="141"/>
      <c r="H29" s="267">
        <f t="shared" si="0"/>
        <v>13</v>
      </c>
    </row>
    <row r="30" spans="1:8" ht="12.75" thickBot="1">
      <c r="A30" s="33"/>
      <c r="B30" s="34" t="s">
        <v>181</v>
      </c>
      <c r="C30" s="142"/>
      <c r="D30" s="102"/>
      <c r="E30" s="109">
        <f>'Alimentation élevages et Temps'!$J$31</f>
        <v>0</v>
      </c>
      <c r="F30" s="142"/>
      <c r="G30" s="102"/>
      <c r="H30" s="32">
        <f t="shared" si="0"/>
        <v>0</v>
      </c>
    </row>
    <row r="31" spans="1:8" ht="12.75" thickBot="1">
      <c r="A31" s="114" t="s">
        <v>140</v>
      </c>
      <c r="B31" s="77"/>
      <c r="C31" s="77"/>
      <c r="D31" s="79">
        <f>SUM(D5:D30)</f>
        <v>0</v>
      </c>
      <c r="E31" s="79">
        <f>SUM(E5:E30)</f>
        <v>196.55</v>
      </c>
      <c r="F31" s="77"/>
      <c r="G31" s="79">
        <f>SUM(G5:G30)</f>
        <v>0</v>
      </c>
      <c r="H31" s="270">
        <f t="shared" si="0"/>
        <v>196.55</v>
      </c>
    </row>
    <row r="34" spans="2:8" ht="15.75">
      <c r="B34" s="53"/>
      <c r="D34" s="53"/>
      <c r="E34" s="54" t="s">
        <v>87</v>
      </c>
      <c r="F34" s="54"/>
      <c r="G34" s="53"/>
      <c r="H34" s="53"/>
    </row>
    <row r="35" spans="2:8" ht="16.5" thickBot="1">
      <c r="B35" s="53"/>
      <c r="D35" s="53"/>
      <c r="E35" s="54"/>
      <c r="F35" s="54"/>
      <c r="G35" s="53"/>
      <c r="H35" s="53"/>
    </row>
    <row r="36" spans="1:8" ht="12">
      <c r="A36" s="55"/>
      <c r="B36" s="59"/>
      <c r="C36" s="136" t="s">
        <v>82</v>
      </c>
      <c r="D36" s="85"/>
      <c r="E36" s="85" t="s">
        <v>83</v>
      </c>
      <c r="F36" s="137" t="s">
        <v>277</v>
      </c>
      <c r="G36" s="137"/>
      <c r="H36" s="138"/>
    </row>
    <row r="37" spans="1:8" ht="16.5" customHeight="1" thickBot="1">
      <c r="A37" s="262" t="s">
        <v>132</v>
      </c>
      <c r="B37" s="263" t="s">
        <v>133</v>
      </c>
      <c r="C37" s="39" t="s">
        <v>84</v>
      </c>
      <c r="D37" s="39" t="s">
        <v>85</v>
      </c>
      <c r="E37" s="271" t="s">
        <v>86</v>
      </c>
      <c r="F37" s="271" t="s">
        <v>198</v>
      </c>
      <c r="G37" s="271" t="s">
        <v>143</v>
      </c>
      <c r="H37" s="160" t="s">
        <v>140</v>
      </c>
    </row>
    <row r="38" spans="1:8" ht="12">
      <c r="A38" s="26" t="s">
        <v>144</v>
      </c>
      <c r="B38" s="27" t="s">
        <v>145</v>
      </c>
      <c r="C38" s="140"/>
      <c r="D38" s="141"/>
      <c r="E38" s="98">
        <f>'Alimentation élevages et Temps'!$J$39</f>
        <v>0</v>
      </c>
      <c r="F38" s="140"/>
      <c r="G38" s="141"/>
      <c r="H38" s="32">
        <f aca="true" t="shared" si="1" ref="H38:H64">SUM(D38+E38+G38)</f>
        <v>0</v>
      </c>
    </row>
    <row r="39" spans="1:8" ht="12.75" thickBot="1">
      <c r="A39" s="33"/>
      <c r="B39" s="34" t="s">
        <v>146</v>
      </c>
      <c r="C39" s="142"/>
      <c r="D39" s="102"/>
      <c r="E39" s="109">
        <f>'Alimentation élevages et Temps'!$J$40</f>
        <v>0</v>
      </c>
      <c r="F39" s="142"/>
      <c r="G39" s="102"/>
      <c r="H39" s="32">
        <f t="shared" si="1"/>
        <v>0</v>
      </c>
    </row>
    <row r="40" spans="1:8" ht="12">
      <c r="A40" s="38" t="s">
        <v>147</v>
      </c>
      <c r="B40" s="39" t="s">
        <v>148</v>
      </c>
      <c r="C40" s="140"/>
      <c r="D40" s="141"/>
      <c r="E40" s="98">
        <f>'Alimentation élevages et Temps'!$J$41</f>
        <v>0</v>
      </c>
      <c r="F40" s="140"/>
      <c r="G40" s="141"/>
      <c r="H40" s="267">
        <f t="shared" si="1"/>
        <v>0</v>
      </c>
    </row>
    <row r="41" spans="1:8" ht="12.75" thickBot="1">
      <c r="A41" s="33"/>
      <c r="B41" s="34" t="s">
        <v>149</v>
      </c>
      <c r="C41" s="142"/>
      <c r="D41" s="102"/>
      <c r="E41" s="109">
        <f>'Alimentation élevages et Temps'!$J$42</f>
        <v>0</v>
      </c>
      <c r="F41" s="142"/>
      <c r="G41" s="102"/>
      <c r="H41" s="32">
        <f t="shared" si="1"/>
        <v>0</v>
      </c>
    </row>
    <row r="42" spans="1:8" ht="12">
      <c r="A42" s="38" t="s">
        <v>150</v>
      </c>
      <c r="B42" s="39" t="s">
        <v>151</v>
      </c>
      <c r="C42" s="140"/>
      <c r="D42" s="141"/>
      <c r="E42" s="98">
        <f>'Alimentation élevages et Temps'!$J$43</f>
        <v>0</v>
      </c>
      <c r="F42" s="140"/>
      <c r="G42" s="141"/>
      <c r="H42" s="267">
        <f t="shared" si="1"/>
        <v>0</v>
      </c>
    </row>
    <row r="43" spans="1:8" ht="12.75" thickBot="1">
      <c r="A43" s="38"/>
      <c r="B43" s="39" t="s">
        <v>152</v>
      </c>
      <c r="C43" s="142"/>
      <c r="D43" s="102"/>
      <c r="E43" s="109">
        <f>'Alimentation élevages et Temps'!$J$44</f>
        <v>0</v>
      </c>
      <c r="F43" s="142"/>
      <c r="G43" s="102"/>
      <c r="H43" s="32">
        <f t="shared" si="1"/>
        <v>0</v>
      </c>
    </row>
    <row r="44" spans="1:8" ht="12">
      <c r="A44" s="26" t="s">
        <v>153</v>
      </c>
      <c r="B44" s="45" t="s">
        <v>154</v>
      </c>
      <c r="C44" s="140"/>
      <c r="D44" s="141"/>
      <c r="E44" s="98">
        <f>'Alimentation élevages et Temps'!$J$45</f>
        <v>0</v>
      </c>
      <c r="F44" s="140"/>
      <c r="G44" s="141"/>
      <c r="H44" s="46">
        <f t="shared" si="1"/>
        <v>0</v>
      </c>
    </row>
    <row r="45" spans="1:8" ht="12.75" thickBot="1">
      <c r="A45" s="38"/>
      <c r="B45" s="39" t="s">
        <v>155</v>
      </c>
      <c r="C45" s="142"/>
      <c r="D45" s="102"/>
      <c r="E45" s="109">
        <f>'Alimentation élevages et Temps'!$J$46</f>
        <v>0</v>
      </c>
      <c r="F45" s="142"/>
      <c r="G45" s="102"/>
      <c r="H45" s="32">
        <f t="shared" si="1"/>
        <v>0</v>
      </c>
    </row>
    <row r="46" spans="1:8" ht="12">
      <c r="A46" s="26" t="s">
        <v>156</v>
      </c>
      <c r="B46" s="45" t="s">
        <v>157</v>
      </c>
      <c r="C46" s="140"/>
      <c r="D46" s="141"/>
      <c r="E46" s="98">
        <f>'Alimentation élevages et Temps'!$J$47</f>
        <v>0</v>
      </c>
      <c r="F46" s="140"/>
      <c r="G46" s="141"/>
      <c r="H46" s="46">
        <f t="shared" si="1"/>
        <v>0</v>
      </c>
    </row>
    <row r="47" spans="1:8" ht="12.75" thickBot="1">
      <c r="A47" s="38"/>
      <c r="B47" s="39" t="s">
        <v>158</v>
      </c>
      <c r="C47" s="142"/>
      <c r="D47" s="102"/>
      <c r="E47" s="109">
        <f>'Alimentation élevages et Temps'!$J$48</f>
        <v>0</v>
      </c>
      <c r="F47" s="142"/>
      <c r="G47" s="102"/>
      <c r="H47" s="32">
        <f t="shared" si="1"/>
        <v>0</v>
      </c>
    </row>
    <row r="48" spans="1:8" ht="12">
      <c r="A48" s="26" t="s">
        <v>159</v>
      </c>
      <c r="B48" s="45" t="s">
        <v>160</v>
      </c>
      <c r="C48" s="140"/>
      <c r="D48" s="141"/>
      <c r="E48" s="98">
        <f>'Alimentation élevages et Temps'!$J$49</f>
        <v>0</v>
      </c>
      <c r="F48" s="140"/>
      <c r="G48" s="141"/>
      <c r="H48" s="46">
        <f t="shared" si="1"/>
        <v>0</v>
      </c>
    </row>
    <row r="49" spans="1:8" ht="12">
      <c r="A49" s="38"/>
      <c r="B49" s="39" t="s">
        <v>161</v>
      </c>
      <c r="C49" s="142"/>
      <c r="D49" s="102"/>
      <c r="E49" s="109">
        <f>'Alimentation élevages et Temps'!$J$50</f>
        <v>0</v>
      </c>
      <c r="F49" s="142"/>
      <c r="G49" s="102"/>
      <c r="H49" s="32">
        <f t="shared" si="1"/>
        <v>0</v>
      </c>
    </row>
    <row r="50" spans="1:8" ht="12.75" thickBot="1">
      <c r="A50" s="33"/>
      <c r="B50" s="34" t="s">
        <v>162</v>
      </c>
      <c r="C50" s="142" t="s">
        <v>88</v>
      </c>
      <c r="D50" s="102">
        <v>10</v>
      </c>
      <c r="E50" s="109">
        <f>'Alimentation élevages et Temps'!$J$51</f>
        <v>29</v>
      </c>
      <c r="F50" s="142" t="s">
        <v>89</v>
      </c>
      <c r="G50" s="102">
        <v>8</v>
      </c>
      <c r="H50" s="32">
        <f t="shared" si="1"/>
        <v>47</v>
      </c>
    </row>
    <row r="51" spans="1:8" ht="12">
      <c r="A51" s="38" t="s">
        <v>163</v>
      </c>
      <c r="B51" s="39" t="s">
        <v>164</v>
      </c>
      <c r="C51" s="140"/>
      <c r="D51" s="141"/>
      <c r="E51" s="98">
        <f>'Alimentation élevages et Temps'!$J$52</f>
        <v>90</v>
      </c>
      <c r="F51" s="140" t="s">
        <v>89</v>
      </c>
      <c r="G51" s="141">
        <v>8.15</v>
      </c>
      <c r="H51" s="267">
        <f t="shared" si="1"/>
        <v>98.15</v>
      </c>
    </row>
    <row r="52" spans="1:8" ht="12.75" thickBot="1">
      <c r="A52" s="33"/>
      <c r="B52" s="34" t="s">
        <v>165</v>
      </c>
      <c r="C52" s="142"/>
      <c r="D52" s="102"/>
      <c r="E52" s="109">
        <f>'Alimentation élevages et Temps'!$J$53</f>
        <v>0</v>
      </c>
      <c r="F52" s="142" t="s">
        <v>90</v>
      </c>
      <c r="G52" s="102">
        <v>5.2</v>
      </c>
      <c r="H52" s="32">
        <f t="shared" si="1"/>
        <v>5.2</v>
      </c>
    </row>
    <row r="53" spans="1:8" ht="12">
      <c r="A53" s="38" t="s">
        <v>166</v>
      </c>
      <c r="B53" s="39" t="s">
        <v>167</v>
      </c>
      <c r="C53" s="140"/>
      <c r="D53" s="141"/>
      <c r="E53" s="98">
        <f>'Alimentation élevages et Temps'!$J$54</f>
        <v>22</v>
      </c>
      <c r="F53" s="140"/>
      <c r="G53" s="141"/>
      <c r="H53" s="267">
        <f t="shared" si="1"/>
        <v>22</v>
      </c>
    </row>
    <row r="54" spans="1:8" ht="12.75" thickBot="1">
      <c r="A54" s="38"/>
      <c r="B54" s="39" t="s">
        <v>168</v>
      </c>
      <c r="C54" s="142"/>
      <c r="D54" s="102"/>
      <c r="E54" s="109">
        <f>'Alimentation élevages et Temps'!$J$55</f>
        <v>20.75</v>
      </c>
      <c r="F54" s="142"/>
      <c r="G54" s="102"/>
      <c r="H54" s="32">
        <f t="shared" si="1"/>
        <v>20.75</v>
      </c>
    </row>
    <row r="55" spans="1:8" ht="12">
      <c r="A55" s="26" t="s">
        <v>169</v>
      </c>
      <c r="B55" s="45" t="s">
        <v>170</v>
      </c>
      <c r="C55" s="140"/>
      <c r="D55" s="141"/>
      <c r="E55" s="98">
        <f>'Alimentation élevages et Temps'!$J$56</f>
        <v>20.5</v>
      </c>
      <c r="F55" s="140"/>
      <c r="G55" s="141"/>
      <c r="H55" s="46">
        <f t="shared" si="1"/>
        <v>20.5</v>
      </c>
    </row>
    <row r="56" spans="1:8" ht="12.75" thickBot="1">
      <c r="A56" s="38"/>
      <c r="B56" s="39" t="s">
        <v>171</v>
      </c>
      <c r="C56" s="142"/>
      <c r="D56" s="102"/>
      <c r="E56" s="109">
        <f>'Alimentation élevages et Temps'!$J$57</f>
        <v>19</v>
      </c>
      <c r="F56" s="142"/>
      <c r="G56" s="102"/>
      <c r="H56" s="32">
        <f t="shared" si="1"/>
        <v>19</v>
      </c>
    </row>
    <row r="57" spans="1:8" ht="12">
      <c r="A57" s="26" t="s">
        <v>172</v>
      </c>
      <c r="B57" s="45" t="s">
        <v>173</v>
      </c>
      <c r="C57" s="140"/>
      <c r="D57" s="141"/>
      <c r="E57" s="98">
        <f>'Alimentation élevages et Temps'!$J$58</f>
        <v>0</v>
      </c>
      <c r="F57" s="140"/>
      <c r="G57" s="141"/>
      <c r="H57" s="46">
        <f t="shared" si="1"/>
        <v>0</v>
      </c>
    </row>
    <row r="58" spans="1:8" ht="12.75" thickBot="1">
      <c r="A58" s="38"/>
      <c r="B58" s="39" t="s">
        <v>174</v>
      </c>
      <c r="C58" s="142"/>
      <c r="D58" s="102"/>
      <c r="E58" s="109">
        <f>'Alimentation élevages et Temps'!$J$59</f>
        <v>20</v>
      </c>
      <c r="F58" s="142"/>
      <c r="G58" s="102"/>
      <c r="H58" s="32">
        <f t="shared" si="1"/>
        <v>20</v>
      </c>
    </row>
    <row r="59" spans="1:8" ht="12">
      <c r="A59" s="26" t="s">
        <v>175</v>
      </c>
      <c r="B59" s="45" t="s">
        <v>176</v>
      </c>
      <c r="C59" s="140"/>
      <c r="D59" s="141"/>
      <c r="E59" s="98">
        <f>'Alimentation élevages et Temps'!$J$60</f>
        <v>19</v>
      </c>
      <c r="F59" s="140"/>
      <c r="G59" s="141"/>
      <c r="H59" s="46">
        <f t="shared" si="1"/>
        <v>19</v>
      </c>
    </row>
    <row r="60" spans="1:8" ht="12">
      <c r="A60" s="38"/>
      <c r="B60" s="39" t="s">
        <v>177</v>
      </c>
      <c r="C60" s="142"/>
      <c r="D60" s="102"/>
      <c r="E60" s="109">
        <f>'Alimentation élevages et Temps'!$J$61</f>
        <v>26.5</v>
      </c>
      <c r="F60" s="142"/>
      <c r="G60" s="102"/>
      <c r="H60" s="32">
        <f t="shared" si="1"/>
        <v>26.5</v>
      </c>
    </row>
    <row r="61" spans="1:8" ht="12.75" thickBot="1">
      <c r="A61" s="33"/>
      <c r="B61" s="34" t="s">
        <v>178</v>
      </c>
      <c r="C61" s="142"/>
      <c r="D61" s="102"/>
      <c r="E61" s="109">
        <f>'Alimentation élevages et Temps'!$J$62</f>
        <v>0</v>
      </c>
      <c r="F61" s="142"/>
      <c r="G61" s="102"/>
      <c r="H61" s="32">
        <f t="shared" si="1"/>
        <v>0</v>
      </c>
    </row>
    <row r="62" spans="1:8" ht="12">
      <c r="A62" s="38" t="s">
        <v>179</v>
      </c>
      <c r="B62" s="39" t="s">
        <v>180</v>
      </c>
      <c r="C62" s="140"/>
      <c r="D62" s="141"/>
      <c r="E62" s="98">
        <f>'Alimentation élevages et Temps'!$J$63</f>
        <v>0</v>
      </c>
      <c r="F62" s="140"/>
      <c r="G62" s="141"/>
      <c r="H62" s="267">
        <f t="shared" si="1"/>
        <v>0</v>
      </c>
    </row>
    <row r="63" spans="1:8" ht="12.75" thickBot="1">
      <c r="A63" s="33"/>
      <c r="B63" s="34" t="s">
        <v>181</v>
      </c>
      <c r="C63" s="142"/>
      <c r="D63" s="102"/>
      <c r="E63" s="109">
        <f>'Alimentation élevages et Temps'!$J$64</f>
        <v>0</v>
      </c>
      <c r="F63" s="142"/>
      <c r="G63" s="102"/>
      <c r="H63" s="32">
        <f t="shared" si="1"/>
        <v>0</v>
      </c>
    </row>
    <row r="64" spans="1:8" ht="12.75" thickBot="1">
      <c r="A64" s="114" t="s">
        <v>140</v>
      </c>
      <c r="B64" s="77"/>
      <c r="C64" s="77"/>
      <c r="D64" s="79">
        <f>SUM(D38:D63)</f>
        <v>10</v>
      </c>
      <c r="E64" s="79">
        <f>SUM(E38:E63)</f>
        <v>266.75</v>
      </c>
      <c r="F64" s="77"/>
      <c r="G64" s="79">
        <f>SUM(G38:G63)</f>
        <v>21.349999999999998</v>
      </c>
      <c r="H64" s="270">
        <f t="shared" si="1"/>
        <v>298.1</v>
      </c>
    </row>
    <row r="65" spans="1:8" ht="12">
      <c r="A65" s="53"/>
      <c r="B65" s="53"/>
      <c r="C65" s="53"/>
      <c r="D65" s="53"/>
      <c r="E65" s="53"/>
      <c r="F65" s="53"/>
      <c r="G65" s="53"/>
      <c r="H65" s="53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8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A1" sqref="A1"/>
      <selection pane="bottomLeft" activeCell="A1" sqref="A1"/>
    </sheetView>
  </sheetViews>
  <sheetFormatPr defaultColWidth="11.00390625" defaultRowHeight="12.75"/>
  <sheetData>
    <row r="1" spans="1:6" ht="15.75">
      <c r="A1" s="52" t="s">
        <v>127</v>
      </c>
      <c r="F1" s="54" t="s">
        <v>91</v>
      </c>
    </row>
    <row r="2" spans="1:10" ht="15">
      <c r="A2" s="52" t="s">
        <v>129</v>
      </c>
      <c r="B2" s="2"/>
      <c r="C2" s="272"/>
      <c r="D2" s="8"/>
      <c r="E2" s="53"/>
      <c r="F2" s="273" t="s">
        <v>92</v>
      </c>
      <c r="G2" s="53"/>
      <c r="H2" s="2"/>
      <c r="I2" s="8"/>
      <c r="J2" s="8"/>
    </row>
    <row r="3" spans="2:10" ht="16.5" thickBot="1">
      <c r="B3" s="9"/>
      <c r="C3" s="272"/>
      <c r="D3" s="81"/>
      <c r="E3" s="274"/>
      <c r="F3" s="8"/>
      <c r="G3" s="8"/>
      <c r="H3" s="2"/>
      <c r="I3" s="8"/>
      <c r="J3" s="8"/>
    </row>
    <row r="4" spans="1:10" ht="12.75">
      <c r="A4" s="82" t="s">
        <v>132</v>
      </c>
      <c r="B4" s="83" t="s">
        <v>133</v>
      </c>
      <c r="C4" s="275" t="s">
        <v>93</v>
      </c>
      <c r="D4" s="276" t="s">
        <v>94</v>
      </c>
      <c r="E4" s="59" t="s">
        <v>95</v>
      </c>
      <c r="F4" s="57" t="s">
        <v>277</v>
      </c>
      <c r="G4" s="137"/>
      <c r="H4" s="277" t="s">
        <v>140</v>
      </c>
      <c r="I4" s="278" t="s">
        <v>141</v>
      </c>
      <c r="J4" s="18"/>
    </row>
    <row r="5" spans="1:10" s="283" customFormat="1" ht="13.5" thickBot="1">
      <c r="A5" s="279"/>
      <c r="B5" s="280"/>
      <c r="C5" s="152"/>
      <c r="D5" s="281"/>
      <c r="E5" s="153" t="s">
        <v>96</v>
      </c>
      <c r="F5" s="153" t="s">
        <v>198</v>
      </c>
      <c r="G5" s="153" t="s">
        <v>142</v>
      </c>
      <c r="H5" s="282"/>
      <c r="I5" s="34" t="s">
        <v>142</v>
      </c>
      <c r="J5" s="25" t="s">
        <v>143</v>
      </c>
    </row>
    <row r="6" spans="1:10" ht="12.75">
      <c r="A6" s="26" t="s">
        <v>144</v>
      </c>
      <c r="B6" s="27" t="s">
        <v>145</v>
      </c>
      <c r="C6" s="284">
        <v>4</v>
      </c>
      <c r="D6" s="161">
        <v>6</v>
      </c>
      <c r="E6" s="161">
        <v>32.5</v>
      </c>
      <c r="F6" s="140"/>
      <c r="G6" s="161"/>
      <c r="H6" s="285">
        <f aca="true" t="shared" si="0" ref="H6:H32">SUM(C6+D6+E6+G6)</f>
        <v>42.5</v>
      </c>
      <c r="I6" s="286"/>
      <c r="J6" s="287"/>
    </row>
    <row r="7" spans="1:10" ht="13.5" thickBot="1">
      <c r="A7" s="33"/>
      <c r="B7" s="34" t="s">
        <v>146</v>
      </c>
      <c r="C7" s="288">
        <v>4</v>
      </c>
      <c r="D7" s="164">
        <v>14</v>
      </c>
      <c r="E7" s="164">
        <v>13</v>
      </c>
      <c r="F7" s="143"/>
      <c r="G7" s="164"/>
      <c r="H7" s="289">
        <f t="shared" si="0"/>
        <v>31</v>
      </c>
      <c r="I7" s="164"/>
      <c r="J7" s="290"/>
    </row>
    <row r="8" spans="1:10" ht="12.75">
      <c r="A8" s="38" t="s">
        <v>147</v>
      </c>
      <c r="B8" s="39" t="s">
        <v>148</v>
      </c>
      <c r="C8" s="100">
        <v>4</v>
      </c>
      <c r="D8" s="101">
        <v>0</v>
      </c>
      <c r="E8" s="101">
        <v>13</v>
      </c>
      <c r="F8" s="142"/>
      <c r="G8" s="101"/>
      <c r="H8" s="291">
        <f t="shared" si="0"/>
        <v>17</v>
      </c>
      <c r="I8" s="286"/>
      <c r="J8" s="287"/>
    </row>
    <row r="9" spans="1:10" ht="13.5" thickBot="1">
      <c r="A9" s="33"/>
      <c r="B9" s="34" t="s">
        <v>149</v>
      </c>
      <c r="C9" s="288">
        <v>4</v>
      </c>
      <c r="D9" s="164">
        <v>3</v>
      </c>
      <c r="E9" s="164">
        <v>13</v>
      </c>
      <c r="F9" s="143"/>
      <c r="G9" s="164"/>
      <c r="H9" s="289">
        <f t="shared" si="0"/>
        <v>20</v>
      </c>
      <c r="I9" s="164"/>
      <c r="J9" s="290"/>
    </row>
    <row r="10" spans="1:10" ht="12.75">
      <c r="A10" s="38" t="s">
        <v>150</v>
      </c>
      <c r="B10" s="39" t="s">
        <v>151</v>
      </c>
      <c r="C10" s="100">
        <v>2</v>
      </c>
      <c r="D10" s="101">
        <v>0</v>
      </c>
      <c r="E10" s="101">
        <v>14</v>
      </c>
      <c r="F10" s="142"/>
      <c r="G10" s="101"/>
      <c r="H10" s="291">
        <f t="shared" si="0"/>
        <v>16</v>
      </c>
      <c r="I10" s="286"/>
      <c r="J10" s="287"/>
    </row>
    <row r="11" spans="1:10" ht="13.5" thickBot="1">
      <c r="A11" s="38"/>
      <c r="B11" s="39" t="s">
        <v>152</v>
      </c>
      <c r="C11" s="100">
        <v>4</v>
      </c>
      <c r="D11" s="101">
        <v>0</v>
      </c>
      <c r="E11" s="101">
        <v>15</v>
      </c>
      <c r="F11" s="142"/>
      <c r="G11" s="101"/>
      <c r="H11" s="291">
        <f t="shared" si="0"/>
        <v>19</v>
      </c>
      <c r="I11" s="101"/>
      <c r="J11" s="292"/>
    </row>
    <row r="12" spans="1:10" ht="12.75">
      <c r="A12" s="26" t="s">
        <v>153</v>
      </c>
      <c r="B12" s="45" t="s">
        <v>154</v>
      </c>
      <c r="C12" s="284">
        <v>4</v>
      </c>
      <c r="D12" s="161">
        <v>4</v>
      </c>
      <c r="E12" s="161">
        <v>14</v>
      </c>
      <c r="F12" s="140"/>
      <c r="G12" s="161"/>
      <c r="H12" s="285">
        <f t="shared" si="0"/>
        <v>22</v>
      </c>
      <c r="I12" s="161"/>
      <c r="J12" s="293"/>
    </row>
    <row r="13" spans="1:10" ht="13.5" thickBot="1">
      <c r="A13" s="38"/>
      <c r="B13" s="39" t="s">
        <v>155</v>
      </c>
      <c r="C13" s="100">
        <v>4</v>
      </c>
      <c r="D13" s="101">
        <v>0</v>
      </c>
      <c r="E13" s="101">
        <v>56</v>
      </c>
      <c r="F13" s="142"/>
      <c r="G13" s="101"/>
      <c r="H13" s="291">
        <f t="shared" si="0"/>
        <v>60</v>
      </c>
      <c r="I13" s="101"/>
      <c r="J13" s="292"/>
    </row>
    <row r="14" spans="1:10" ht="12.75">
      <c r="A14" s="26" t="s">
        <v>156</v>
      </c>
      <c r="B14" s="45" t="s">
        <v>157</v>
      </c>
      <c r="C14" s="284">
        <v>2</v>
      </c>
      <c r="D14" s="161">
        <v>0</v>
      </c>
      <c r="E14" s="161">
        <v>60</v>
      </c>
      <c r="F14" s="140"/>
      <c r="G14" s="161"/>
      <c r="H14" s="285">
        <f t="shared" si="0"/>
        <v>62</v>
      </c>
      <c r="I14" s="161"/>
      <c r="J14" s="293"/>
    </row>
    <row r="15" spans="1:10" ht="13.5" thickBot="1">
      <c r="A15" s="38"/>
      <c r="B15" s="39" t="s">
        <v>158</v>
      </c>
      <c r="C15" s="100">
        <v>4</v>
      </c>
      <c r="D15" s="101">
        <v>0</v>
      </c>
      <c r="E15" s="101">
        <v>17</v>
      </c>
      <c r="F15" s="142"/>
      <c r="G15" s="101"/>
      <c r="H15" s="291">
        <f t="shared" si="0"/>
        <v>21</v>
      </c>
      <c r="I15" s="101"/>
      <c r="J15" s="292"/>
    </row>
    <row r="16" spans="1:10" ht="12.75">
      <c r="A16" s="26" t="s">
        <v>159</v>
      </c>
      <c r="B16" s="45" t="s">
        <v>160</v>
      </c>
      <c r="C16" s="284">
        <v>4</v>
      </c>
      <c r="D16" s="161">
        <v>0</v>
      </c>
      <c r="E16" s="161">
        <v>0</v>
      </c>
      <c r="F16" s="140"/>
      <c r="G16" s="161"/>
      <c r="H16" s="285">
        <f t="shared" si="0"/>
        <v>4</v>
      </c>
      <c r="I16" s="161"/>
      <c r="J16" s="293"/>
    </row>
    <row r="17" spans="1:10" ht="12.75">
      <c r="A17" s="38"/>
      <c r="B17" s="39" t="s">
        <v>161</v>
      </c>
      <c r="C17" s="100">
        <v>4</v>
      </c>
      <c r="D17" s="101">
        <v>0</v>
      </c>
      <c r="E17" s="101">
        <v>28</v>
      </c>
      <c r="F17" s="142"/>
      <c r="G17" s="101"/>
      <c r="H17" s="291">
        <f t="shared" si="0"/>
        <v>32</v>
      </c>
      <c r="I17" s="101"/>
      <c r="J17" s="292"/>
    </row>
    <row r="18" spans="1:10" ht="13.5" thickBot="1">
      <c r="A18" s="33"/>
      <c r="B18" s="34" t="s">
        <v>162</v>
      </c>
      <c r="C18" s="288">
        <v>2</v>
      </c>
      <c r="D18" s="164">
        <v>16</v>
      </c>
      <c r="E18" s="164">
        <v>26</v>
      </c>
      <c r="F18" s="143"/>
      <c r="G18" s="164"/>
      <c r="H18" s="289">
        <f t="shared" si="0"/>
        <v>44</v>
      </c>
      <c r="I18" s="164">
        <v>12</v>
      </c>
      <c r="J18" s="290">
        <v>22.5</v>
      </c>
    </row>
    <row r="19" spans="1:10" ht="12.75">
      <c r="A19" s="38" t="s">
        <v>163</v>
      </c>
      <c r="B19" s="39" t="s">
        <v>164</v>
      </c>
      <c r="C19" s="100">
        <v>4</v>
      </c>
      <c r="D19" s="101">
        <v>1</v>
      </c>
      <c r="E19" s="101">
        <v>0</v>
      </c>
      <c r="F19" s="142"/>
      <c r="G19" s="101"/>
      <c r="H19" s="291">
        <f t="shared" si="0"/>
        <v>5</v>
      </c>
      <c r="I19" s="101"/>
      <c r="J19" s="292"/>
    </row>
    <row r="20" spans="1:10" ht="13.5" thickBot="1">
      <c r="A20" s="33"/>
      <c r="B20" s="34" t="s">
        <v>165</v>
      </c>
      <c r="C20" s="288">
        <v>2</v>
      </c>
      <c r="D20" s="164">
        <v>0</v>
      </c>
      <c r="E20" s="164">
        <v>14</v>
      </c>
      <c r="F20" s="143"/>
      <c r="G20" s="164"/>
      <c r="H20" s="289">
        <f t="shared" si="0"/>
        <v>16</v>
      </c>
      <c r="I20" s="164"/>
      <c r="J20" s="290"/>
    </row>
    <row r="21" spans="1:10" ht="12.75">
      <c r="A21" s="38" t="s">
        <v>166</v>
      </c>
      <c r="B21" s="39" t="s">
        <v>167</v>
      </c>
      <c r="C21" s="100">
        <v>0</v>
      </c>
      <c r="D21" s="101">
        <v>0</v>
      </c>
      <c r="E21" s="101">
        <v>28</v>
      </c>
      <c r="F21" s="142"/>
      <c r="G21" s="101"/>
      <c r="H21" s="291">
        <f t="shared" si="0"/>
        <v>28</v>
      </c>
      <c r="I21" s="101"/>
      <c r="J21" s="292"/>
    </row>
    <row r="22" spans="1:10" ht="13.5" thickBot="1">
      <c r="A22" s="38"/>
      <c r="B22" s="39" t="s">
        <v>168</v>
      </c>
      <c r="C22" s="100">
        <v>2</v>
      </c>
      <c r="D22" s="101">
        <v>0</v>
      </c>
      <c r="E22" s="101">
        <v>0</v>
      </c>
      <c r="F22" s="142"/>
      <c r="G22" s="101"/>
      <c r="H22" s="291">
        <f t="shared" si="0"/>
        <v>2</v>
      </c>
      <c r="I22" s="286"/>
      <c r="J22" s="287"/>
    </row>
    <row r="23" spans="1:10" ht="12.75">
      <c r="A23" s="26" t="s">
        <v>169</v>
      </c>
      <c r="B23" s="45" t="s">
        <v>170</v>
      </c>
      <c r="C23" s="284">
        <v>4</v>
      </c>
      <c r="D23" s="161">
        <v>28</v>
      </c>
      <c r="E23" s="161">
        <v>17.5</v>
      </c>
      <c r="F23" s="140"/>
      <c r="G23" s="161"/>
      <c r="H23" s="285">
        <f t="shared" si="0"/>
        <v>49.5</v>
      </c>
      <c r="I23" s="161"/>
      <c r="J23" s="293"/>
    </row>
    <row r="24" spans="1:10" ht="13.5" thickBot="1">
      <c r="A24" s="38"/>
      <c r="B24" s="39" t="s">
        <v>171</v>
      </c>
      <c r="C24" s="100">
        <v>4</v>
      </c>
      <c r="D24" s="101">
        <v>0</v>
      </c>
      <c r="E24" s="101">
        <v>35</v>
      </c>
      <c r="F24" s="142"/>
      <c r="G24" s="101"/>
      <c r="H24" s="291">
        <f t="shared" si="0"/>
        <v>39</v>
      </c>
      <c r="I24" s="286"/>
      <c r="J24" s="287"/>
    </row>
    <row r="25" spans="1:10" ht="12.75">
      <c r="A25" s="26" t="s">
        <v>172</v>
      </c>
      <c r="B25" s="45" t="s">
        <v>173</v>
      </c>
      <c r="C25" s="284">
        <v>2</v>
      </c>
      <c r="D25" s="161">
        <v>0</v>
      </c>
      <c r="E25" s="161">
        <v>0</v>
      </c>
      <c r="F25" s="140"/>
      <c r="G25" s="161"/>
      <c r="H25" s="285">
        <f t="shared" si="0"/>
        <v>2</v>
      </c>
      <c r="I25" s="161"/>
      <c r="J25" s="293"/>
    </row>
    <row r="26" spans="1:10" ht="13.5" thickBot="1">
      <c r="A26" s="38"/>
      <c r="B26" s="39" t="s">
        <v>174</v>
      </c>
      <c r="C26" s="100">
        <v>4</v>
      </c>
      <c r="D26" s="101">
        <v>0</v>
      </c>
      <c r="E26" s="101">
        <v>42</v>
      </c>
      <c r="F26" s="142"/>
      <c r="G26" s="101"/>
      <c r="H26" s="291">
        <f t="shared" si="0"/>
        <v>46</v>
      </c>
      <c r="I26" s="286"/>
      <c r="J26" s="287"/>
    </row>
    <row r="27" spans="1:10" ht="12.75">
      <c r="A27" s="26" t="s">
        <v>175</v>
      </c>
      <c r="B27" s="45" t="s">
        <v>176</v>
      </c>
      <c r="C27" s="284">
        <v>2</v>
      </c>
      <c r="D27" s="161">
        <v>0</v>
      </c>
      <c r="E27" s="161">
        <v>14</v>
      </c>
      <c r="F27" s="140"/>
      <c r="G27" s="161"/>
      <c r="H27" s="285">
        <f t="shared" si="0"/>
        <v>16</v>
      </c>
      <c r="I27" s="161"/>
      <c r="J27" s="293"/>
    </row>
    <row r="28" spans="1:10" ht="12.75">
      <c r="A28" s="38"/>
      <c r="B28" s="39" t="s">
        <v>177</v>
      </c>
      <c r="C28" s="100">
        <v>4</v>
      </c>
      <c r="D28" s="101">
        <v>45</v>
      </c>
      <c r="E28" s="101">
        <v>28</v>
      </c>
      <c r="F28" s="142"/>
      <c r="G28" s="101"/>
      <c r="H28" s="291">
        <f t="shared" si="0"/>
        <v>77</v>
      </c>
      <c r="I28" s="286">
        <v>45</v>
      </c>
      <c r="J28" s="287">
        <v>30</v>
      </c>
    </row>
    <row r="29" spans="1:10" ht="13.5" thickBot="1">
      <c r="A29" s="33"/>
      <c r="B29" s="34" t="s">
        <v>178</v>
      </c>
      <c r="C29" s="288">
        <v>0</v>
      </c>
      <c r="D29" s="164">
        <v>0</v>
      </c>
      <c r="E29" s="164">
        <v>0</v>
      </c>
      <c r="F29" s="294" t="s">
        <v>97</v>
      </c>
      <c r="G29" s="164">
        <v>90</v>
      </c>
      <c r="H29" s="289">
        <f t="shared" si="0"/>
        <v>90</v>
      </c>
      <c r="I29" s="164">
        <v>90</v>
      </c>
      <c r="J29" s="287" t="s">
        <v>98</v>
      </c>
    </row>
    <row r="30" spans="1:10" ht="12.75">
      <c r="A30" s="38" t="s">
        <v>179</v>
      </c>
      <c r="B30" s="39" t="s">
        <v>180</v>
      </c>
      <c r="C30" s="100">
        <v>0</v>
      </c>
      <c r="D30" s="101">
        <v>0</v>
      </c>
      <c r="E30" s="101">
        <v>0</v>
      </c>
      <c r="F30" s="268" t="s">
        <v>99</v>
      </c>
      <c r="G30" s="101">
        <v>129.5</v>
      </c>
      <c r="H30" s="291">
        <f t="shared" si="0"/>
        <v>129.5</v>
      </c>
      <c r="I30" s="286">
        <v>116.5</v>
      </c>
      <c r="J30" s="295">
        <v>165</v>
      </c>
    </row>
    <row r="31" spans="1:10" ht="13.5" thickBot="1">
      <c r="A31" s="33"/>
      <c r="B31" s="34" t="s">
        <v>181</v>
      </c>
      <c r="C31" s="288">
        <v>4</v>
      </c>
      <c r="D31" s="164">
        <v>4</v>
      </c>
      <c r="E31" s="164">
        <v>0</v>
      </c>
      <c r="F31" s="143"/>
      <c r="G31" s="164"/>
      <c r="H31" s="289">
        <f t="shared" si="0"/>
        <v>8</v>
      </c>
      <c r="I31" s="296" t="s">
        <v>100</v>
      </c>
      <c r="J31" s="297"/>
    </row>
    <row r="32" spans="1:10" ht="13.5" thickBot="1">
      <c r="A32" s="47" t="s">
        <v>140</v>
      </c>
      <c r="B32" s="48"/>
      <c r="C32" s="33">
        <f>SUM(C6:C31)</f>
        <v>78</v>
      </c>
      <c r="D32" s="34">
        <f>SUM(D6:D31)</f>
        <v>121</v>
      </c>
      <c r="E32" s="34">
        <f>SUM(E6:E31)</f>
        <v>480</v>
      </c>
      <c r="F32" s="146"/>
      <c r="G32" s="34">
        <f>SUM(G6:G31)</f>
        <v>219.5</v>
      </c>
      <c r="H32" s="289">
        <f t="shared" si="0"/>
        <v>898.5</v>
      </c>
      <c r="I32" s="34">
        <f>SUM(I6:I31)</f>
        <v>263.5</v>
      </c>
      <c r="J32" s="37">
        <f>SUM(J6:J31)</f>
        <v>217.5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="85" zoomScaleNormal="85" colorId="37" workbookViewId="0" topLeftCell="A1">
      <pane ySplit="6" topLeftCell="MZI7" activePane="bottomLeft" state="frozen"/>
      <selection pane="topLeft" activeCell="L3" sqref="L3"/>
      <selection pane="bottomLeft" activeCell="A1" sqref="A1"/>
    </sheetView>
  </sheetViews>
  <sheetFormatPr defaultColWidth="11.00390625" defaultRowHeight="12.75"/>
  <cols>
    <col min="1" max="2" width="10.75390625" style="299" customWidth="1"/>
    <col min="3" max="11" width="9.75390625" style="299" customWidth="1"/>
    <col min="12" max="13" width="10.75390625" style="299" customWidth="1"/>
    <col min="14" max="14" width="9.75390625" style="299" customWidth="1"/>
    <col min="15" max="16384" width="10.75390625" style="299" customWidth="1"/>
  </cols>
  <sheetData>
    <row r="1" spans="1:8" ht="15.75">
      <c r="A1" s="298" t="s">
        <v>127</v>
      </c>
      <c r="H1" s="300" t="s">
        <v>101</v>
      </c>
    </row>
    <row r="2" spans="1:8" ht="15.75">
      <c r="A2" s="298" t="s">
        <v>129</v>
      </c>
      <c r="H2" s="300" t="s">
        <v>102</v>
      </c>
    </row>
    <row r="3" ht="12.75" thickBot="1"/>
    <row r="4" spans="1:14" ht="15">
      <c r="A4" s="301"/>
      <c r="B4" s="302"/>
      <c r="C4" s="303" t="s">
        <v>103</v>
      </c>
      <c r="D4" s="304"/>
      <c r="E4" s="305"/>
      <c r="F4" s="303" t="s">
        <v>104</v>
      </c>
      <c r="G4" s="304"/>
      <c r="H4" s="305"/>
      <c r="I4" s="303" t="s">
        <v>105</v>
      </c>
      <c r="J4" s="304"/>
      <c r="K4" s="305"/>
      <c r="L4" s="303" t="s">
        <v>106</v>
      </c>
      <c r="M4" s="304"/>
      <c r="N4" s="305"/>
    </row>
    <row r="5" spans="1:14" ht="12">
      <c r="A5" s="306" t="s">
        <v>132</v>
      </c>
      <c r="B5" s="307" t="s">
        <v>133</v>
      </c>
      <c r="C5" s="308" t="s">
        <v>142</v>
      </c>
      <c r="D5" s="309" t="s">
        <v>141</v>
      </c>
      <c r="E5" s="310"/>
      <c r="F5" s="308" t="s">
        <v>142</v>
      </c>
      <c r="G5" s="309" t="s">
        <v>141</v>
      </c>
      <c r="H5" s="310"/>
      <c r="I5" s="308" t="s">
        <v>142</v>
      </c>
      <c r="J5" s="309" t="s">
        <v>141</v>
      </c>
      <c r="K5" s="310"/>
      <c r="L5" s="308" t="s">
        <v>142</v>
      </c>
      <c r="M5" s="309" t="s">
        <v>141</v>
      </c>
      <c r="N5" s="310"/>
    </row>
    <row r="6" spans="1:14" ht="12.75" thickBot="1">
      <c r="A6" s="306"/>
      <c r="B6" s="307"/>
      <c r="C6" s="306" t="s">
        <v>107</v>
      </c>
      <c r="D6" s="311" t="s">
        <v>142</v>
      </c>
      <c r="E6" s="312" t="s">
        <v>143</v>
      </c>
      <c r="F6" s="306" t="s">
        <v>107</v>
      </c>
      <c r="G6" s="311" t="s">
        <v>142</v>
      </c>
      <c r="H6" s="312" t="s">
        <v>143</v>
      </c>
      <c r="I6" s="306" t="s">
        <v>107</v>
      </c>
      <c r="J6" s="311" t="s">
        <v>142</v>
      </c>
      <c r="K6" s="312" t="s">
        <v>143</v>
      </c>
      <c r="L6" s="306" t="s">
        <v>107</v>
      </c>
      <c r="M6" s="311" t="s">
        <v>142</v>
      </c>
      <c r="N6" s="312" t="s">
        <v>143</v>
      </c>
    </row>
    <row r="7" spans="1:14" ht="16.5" customHeight="1">
      <c r="A7" s="313" t="s">
        <v>144</v>
      </c>
      <c r="B7" s="314" t="s">
        <v>145</v>
      </c>
      <c r="C7" s="313">
        <v>44.25</v>
      </c>
      <c r="D7" s="315">
        <v>0</v>
      </c>
      <c r="E7" s="316">
        <v>0</v>
      </c>
      <c r="F7" s="313">
        <f>'Temps de travaux généraux'!$H$6</f>
        <v>42.5</v>
      </c>
      <c r="G7" s="315">
        <f>'Temps de travaux généraux'!$I$6</f>
        <v>0</v>
      </c>
      <c r="H7" s="316">
        <f>'Temps de travaux généraux'!$J$6</f>
        <v>0</v>
      </c>
      <c r="I7" s="313">
        <f>SUM('Alimentation élevages et Temps'!$L$6+'Alimentation élevages et Temps'!$L$39)</f>
        <v>7</v>
      </c>
      <c r="J7" s="315">
        <v>0</v>
      </c>
      <c r="K7" s="316">
        <v>0</v>
      </c>
      <c r="L7" s="313">
        <f aca="true" t="shared" si="0" ref="L7:N32">SUM(C7,F7,I7)</f>
        <v>93.75</v>
      </c>
      <c r="M7" s="315">
        <f t="shared" si="0"/>
        <v>0</v>
      </c>
      <c r="N7" s="316">
        <f t="shared" si="0"/>
        <v>0</v>
      </c>
    </row>
    <row r="8" spans="1:14" ht="16.5" customHeight="1" thickBot="1">
      <c r="A8" s="317"/>
      <c r="B8" s="318" t="s">
        <v>146</v>
      </c>
      <c r="C8" s="317">
        <v>32.5</v>
      </c>
      <c r="D8" s="318">
        <v>0</v>
      </c>
      <c r="E8" s="319">
        <v>0</v>
      </c>
      <c r="F8" s="317">
        <f>'Temps de travaux généraux'!$H$7</f>
        <v>31</v>
      </c>
      <c r="G8" s="318">
        <f>'Temps de travaux généraux'!$I$7</f>
        <v>0</v>
      </c>
      <c r="H8" s="319">
        <f>'Temps de travaux généraux'!$J$7</f>
        <v>0</v>
      </c>
      <c r="I8" s="317">
        <f>SUM('Alimentation élevages et Temps'!$L$7+'Alimentation élevages et Temps'!$L$40)</f>
        <v>7</v>
      </c>
      <c r="J8" s="318">
        <v>0</v>
      </c>
      <c r="K8" s="319">
        <v>0</v>
      </c>
      <c r="L8" s="317">
        <f t="shared" si="0"/>
        <v>70.5</v>
      </c>
      <c r="M8" s="318">
        <f t="shared" si="0"/>
        <v>0</v>
      </c>
      <c r="N8" s="319">
        <f t="shared" si="0"/>
        <v>0</v>
      </c>
    </row>
    <row r="9" spans="1:14" ht="16.5" customHeight="1">
      <c r="A9" s="320" t="s">
        <v>147</v>
      </c>
      <c r="B9" s="321" t="s">
        <v>148</v>
      </c>
      <c r="C9" s="320">
        <v>59.5</v>
      </c>
      <c r="D9" s="321">
        <v>0</v>
      </c>
      <c r="E9" s="322">
        <v>0</v>
      </c>
      <c r="F9" s="320">
        <f>'Temps de travaux généraux'!$H$8</f>
        <v>17</v>
      </c>
      <c r="G9" s="321">
        <f>'Temps de travaux généraux'!$I$8</f>
        <v>0</v>
      </c>
      <c r="H9" s="322">
        <f>'Temps de travaux généraux'!$J$8</f>
        <v>0</v>
      </c>
      <c r="I9" s="320">
        <f>SUM('Alimentation élevages et Temps'!$L$8+'Alimentation élevages et Temps'!$L$41)</f>
        <v>7</v>
      </c>
      <c r="J9" s="321">
        <v>0</v>
      </c>
      <c r="K9" s="322">
        <v>0</v>
      </c>
      <c r="L9" s="320">
        <f t="shared" si="0"/>
        <v>83.5</v>
      </c>
      <c r="M9" s="321">
        <f t="shared" si="0"/>
        <v>0</v>
      </c>
      <c r="N9" s="322">
        <f t="shared" si="0"/>
        <v>0</v>
      </c>
    </row>
    <row r="10" spans="1:14" ht="16.5" customHeight="1" thickBot="1">
      <c r="A10" s="317"/>
      <c r="B10" s="318" t="s">
        <v>149</v>
      </c>
      <c r="C10" s="317">
        <v>70</v>
      </c>
      <c r="D10" s="318">
        <v>0</v>
      </c>
      <c r="E10" s="319">
        <v>0</v>
      </c>
      <c r="F10" s="317">
        <f>'Temps de travaux généraux'!$H$9</f>
        <v>20</v>
      </c>
      <c r="G10" s="318">
        <f>'Temps de travaux généraux'!$I$9</f>
        <v>0</v>
      </c>
      <c r="H10" s="319">
        <f>'Temps de travaux généraux'!$J$9</f>
        <v>0</v>
      </c>
      <c r="I10" s="317">
        <f>SUM('Alimentation élevages et Temps'!$L$9+'Alimentation élevages et Temps'!$L$42)</f>
        <v>7</v>
      </c>
      <c r="J10" s="318">
        <v>0</v>
      </c>
      <c r="K10" s="319">
        <v>0</v>
      </c>
      <c r="L10" s="317">
        <f t="shared" si="0"/>
        <v>97</v>
      </c>
      <c r="M10" s="318">
        <f t="shared" si="0"/>
        <v>0</v>
      </c>
      <c r="N10" s="319">
        <f t="shared" si="0"/>
        <v>0</v>
      </c>
    </row>
    <row r="11" spans="1:14" ht="16.5" customHeight="1">
      <c r="A11" s="320" t="s">
        <v>150</v>
      </c>
      <c r="B11" s="321" t="s">
        <v>151</v>
      </c>
      <c r="C11" s="320">
        <v>29.5</v>
      </c>
      <c r="D11" s="321">
        <v>0</v>
      </c>
      <c r="E11" s="322">
        <v>0</v>
      </c>
      <c r="F11" s="320">
        <f>'Temps de travaux généraux'!$H$10</f>
        <v>16</v>
      </c>
      <c r="G11" s="321">
        <f>'Temps de travaux généraux'!$I$10</f>
        <v>0</v>
      </c>
      <c r="H11" s="322">
        <f>'Temps de travaux généraux'!$J$10</f>
        <v>0</v>
      </c>
      <c r="I11" s="320">
        <f>SUM('Alimentation élevages et Temps'!$L$10+'Alimentation élevages et Temps'!$L$43)</f>
        <v>7</v>
      </c>
      <c r="J11" s="321">
        <v>0</v>
      </c>
      <c r="K11" s="322">
        <v>0</v>
      </c>
      <c r="L11" s="320">
        <f t="shared" si="0"/>
        <v>52.5</v>
      </c>
      <c r="M11" s="321">
        <f t="shared" si="0"/>
        <v>0</v>
      </c>
      <c r="N11" s="322">
        <f t="shared" si="0"/>
        <v>0</v>
      </c>
    </row>
    <row r="12" spans="1:14" ht="16.5" customHeight="1" thickBot="1">
      <c r="A12" s="320"/>
      <c r="B12" s="321" t="s">
        <v>152</v>
      </c>
      <c r="C12" s="320">
        <v>33.25</v>
      </c>
      <c r="D12" s="321">
        <v>0</v>
      </c>
      <c r="E12" s="322">
        <v>0</v>
      </c>
      <c r="F12" s="320">
        <f>'Temps de travaux généraux'!$H$11</f>
        <v>19</v>
      </c>
      <c r="G12" s="321">
        <f>'Temps de travaux généraux'!$I$11</f>
        <v>0</v>
      </c>
      <c r="H12" s="322">
        <f>'Temps de travaux généraux'!$J$11</f>
        <v>0</v>
      </c>
      <c r="I12" s="320">
        <f>SUM('Alimentation élevages et Temps'!$L$11+'Alimentation élevages et Temps'!$L$44)</f>
        <v>7</v>
      </c>
      <c r="J12" s="321">
        <v>0</v>
      </c>
      <c r="K12" s="322">
        <v>0</v>
      </c>
      <c r="L12" s="320">
        <f t="shared" si="0"/>
        <v>59.25</v>
      </c>
      <c r="M12" s="321">
        <f t="shared" si="0"/>
        <v>0</v>
      </c>
      <c r="N12" s="322">
        <f t="shared" si="0"/>
        <v>0</v>
      </c>
    </row>
    <row r="13" spans="1:14" ht="16.5" customHeight="1">
      <c r="A13" s="313" t="s">
        <v>153</v>
      </c>
      <c r="B13" s="315" t="s">
        <v>154</v>
      </c>
      <c r="C13" s="313">
        <v>41.5</v>
      </c>
      <c r="D13" s="315">
        <v>0</v>
      </c>
      <c r="E13" s="316">
        <v>0</v>
      </c>
      <c r="F13" s="313">
        <f>'Temps de travaux généraux'!$H$12</f>
        <v>22</v>
      </c>
      <c r="G13" s="315">
        <f>'Temps de travaux généraux'!$I$12</f>
        <v>0</v>
      </c>
      <c r="H13" s="316">
        <f>'Temps de travaux généraux'!$J$12</f>
        <v>0</v>
      </c>
      <c r="I13" s="313">
        <f>SUM('Alimentation élevages et Temps'!$L$12+'Alimentation élevages et Temps'!$L$45)</f>
        <v>7</v>
      </c>
      <c r="J13" s="315">
        <v>0</v>
      </c>
      <c r="K13" s="316">
        <v>0</v>
      </c>
      <c r="L13" s="313">
        <f t="shared" si="0"/>
        <v>70.5</v>
      </c>
      <c r="M13" s="315">
        <f t="shared" si="0"/>
        <v>0</v>
      </c>
      <c r="N13" s="316">
        <f t="shared" si="0"/>
        <v>0</v>
      </c>
    </row>
    <row r="14" spans="1:14" ht="16.5" customHeight="1" thickBot="1">
      <c r="A14" s="320"/>
      <c r="B14" s="321" t="s">
        <v>155</v>
      </c>
      <c r="C14" s="320">
        <v>35.25</v>
      </c>
      <c r="D14" s="321">
        <v>0</v>
      </c>
      <c r="E14" s="322">
        <v>0</v>
      </c>
      <c r="F14" s="320">
        <f>'Temps de travaux généraux'!$H$13</f>
        <v>60</v>
      </c>
      <c r="G14" s="321">
        <f>'Temps de travaux généraux'!$I$13</f>
        <v>0</v>
      </c>
      <c r="H14" s="322">
        <f>'Temps de travaux généraux'!$J$13</f>
        <v>0</v>
      </c>
      <c r="I14" s="320">
        <f>SUM('Alimentation élevages et Temps'!$L$13+'Alimentation élevages et Temps'!$L$46)</f>
        <v>7</v>
      </c>
      <c r="J14" s="321">
        <v>0</v>
      </c>
      <c r="K14" s="322">
        <v>0</v>
      </c>
      <c r="L14" s="320">
        <f t="shared" si="0"/>
        <v>102.25</v>
      </c>
      <c r="M14" s="321">
        <f t="shared" si="0"/>
        <v>0</v>
      </c>
      <c r="N14" s="322">
        <f t="shared" si="0"/>
        <v>0</v>
      </c>
    </row>
    <row r="15" spans="1:14" ht="16.5" customHeight="1">
      <c r="A15" s="313" t="s">
        <v>156</v>
      </c>
      <c r="B15" s="315" t="s">
        <v>157</v>
      </c>
      <c r="C15" s="313">
        <v>51</v>
      </c>
      <c r="D15" s="315">
        <v>0</v>
      </c>
      <c r="E15" s="316">
        <v>0</v>
      </c>
      <c r="F15" s="313">
        <f>'Temps de travaux généraux'!$H$14</f>
        <v>62</v>
      </c>
      <c r="G15" s="315">
        <f>'Temps de travaux généraux'!$I$14</f>
        <v>0</v>
      </c>
      <c r="H15" s="316">
        <f>'Temps de travaux généraux'!$J$14</f>
        <v>0</v>
      </c>
      <c r="I15" s="313">
        <f>SUM('Alimentation élevages et Temps'!$L$14+'Alimentation élevages et Temps'!$L$47)</f>
        <v>7</v>
      </c>
      <c r="J15" s="315">
        <v>0</v>
      </c>
      <c r="K15" s="316">
        <v>0</v>
      </c>
      <c r="L15" s="313">
        <f t="shared" si="0"/>
        <v>120</v>
      </c>
      <c r="M15" s="315">
        <f t="shared" si="0"/>
        <v>0</v>
      </c>
      <c r="N15" s="316">
        <f t="shared" si="0"/>
        <v>0</v>
      </c>
    </row>
    <row r="16" spans="1:14" ht="16.5" customHeight="1" thickBot="1">
      <c r="A16" s="320"/>
      <c r="B16" s="321" t="s">
        <v>158</v>
      </c>
      <c r="C16" s="320">
        <v>48</v>
      </c>
      <c r="D16" s="321">
        <v>0</v>
      </c>
      <c r="E16" s="322">
        <v>0</v>
      </c>
      <c r="F16" s="320">
        <f>'Temps de travaux généraux'!$H$15</f>
        <v>21</v>
      </c>
      <c r="G16" s="321">
        <f>'Temps de travaux généraux'!$I$15</f>
        <v>0</v>
      </c>
      <c r="H16" s="322">
        <f>'Temps de travaux généraux'!$J$15</f>
        <v>0</v>
      </c>
      <c r="I16" s="320">
        <f>SUM('Alimentation élevages et Temps'!$L$15+'Alimentation élevages et Temps'!$L$48)</f>
        <v>7</v>
      </c>
      <c r="J16" s="321">
        <v>0</v>
      </c>
      <c r="K16" s="322">
        <v>0</v>
      </c>
      <c r="L16" s="320">
        <f t="shared" si="0"/>
        <v>76</v>
      </c>
      <c r="M16" s="321">
        <f t="shared" si="0"/>
        <v>0</v>
      </c>
      <c r="N16" s="322">
        <f t="shared" si="0"/>
        <v>0</v>
      </c>
    </row>
    <row r="17" spans="1:14" ht="16.5" customHeight="1">
      <c r="A17" s="313" t="s">
        <v>159</v>
      </c>
      <c r="B17" s="315" t="s">
        <v>160</v>
      </c>
      <c r="C17" s="313">
        <v>19</v>
      </c>
      <c r="D17" s="315">
        <v>0</v>
      </c>
      <c r="E17" s="316">
        <v>0</v>
      </c>
      <c r="F17" s="313">
        <f>'Temps de travaux généraux'!$H$16</f>
        <v>4</v>
      </c>
      <c r="G17" s="315">
        <f>'Temps de travaux généraux'!$I$16</f>
        <v>0</v>
      </c>
      <c r="H17" s="316">
        <f>'Temps de travaux généraux'!$J$16</f>
        <v>0</v>
      </c>
      <c r="I17" s="313">
        <f>SUM('Alimentation élevages et Temps'!$L$16+'Alimentation élevages et Temps'!$L$49)</f>
        <v>7</v>
      </c>
      <c r="J17" s="315">
        <v>0</v>
      </c>
      <c r="K17" s="316">
        <v>0</v>
      </c>
      <c r="L17" s="313">
        <f t="shared" si="0"/>
        <v>30</v>
      </c>
      <c r="M17" s="315">
        <f t="shared" si="0"/>
        <v>0</v>
      </c>
      <c r="N17" s="316">
        <f t="shared" si="0"/>
        <v>0</v>
      </c>
    </row>
    <row r="18" spans="1:14" ht="16.5" customHeight="1">
      <c r="A18" s="320"/>
      <c r="B18" s="321" t="s">
        <v>161</v>
      </c>
      <c r="C18" s="320">
        <v>42</v>
      </c>
      <c r="D18" s="321">
        <v>0</v>
      </c>
      <c r="E18" s="322">
        <v>0</v>
      </c>
      <c r="F18" s="320">
        <f>'Temps de travaux généraux'!$H$17</f>
        <v>32</v>
      </c>
      <c r="G18" s="321">
        <f>'Temps de travaux généraux'!$I$17</f>
        <v>0</v>
      </c>
      <c r="H18" s="322">
        <f>'Temps de travaux généraux'!$J$17</f>
        <v>0</v>
      </c>
      <c r="I18" s="320">
        <f>SUM('Alimentation élevages et Temps'!$L$17+'Alimentation élevages et Temps'!$L$50)</f>
        <v>7</v>
      </c>
      <c r="J18" s="321">
        <v>0</v>
      </c>
      <c r="K18" s="322">
        <v>0</v>
      </c>
      <c r="L18" s="320">
        <f t="shared" si="0"/>
        <v>81</v>
      </c>
      <c r="M18" s="321">
        <f t="shared" si="0"/>
        <v>0</v>
      </c>
      <c r="N18" s="322">
        <f t="shared" si="0"/>
        <v>0</v>
      </c>
    </row>
    <row r="19" spans="1:14" ht="16.5" customHeight="1" thickBot="1">
      <c r="A19" s="317"/>
      <c r="B19" s="318" t="s">
        <v>162</v>
      </c>
      <c r="C19" s="317">
        <v>32.5</v>
      </c>
      <c r="D19" s="318">
        <v>0</v>
      </c>
      <c r="E19" s="319">
        <v>0</v>
      </c>
      <c r="F19" s="317">
        <f>'Temps de travaux généraux'!$H$18</f>
        <v>44</v>
      </c>
      <c r="G19" s="318">
        <f>'Temps de travaux généraux'!$I$18</f>
        <v>12</v>
      </c>
      <c r="H19" s="319">
        <f>'Temps de travaux généraux'!$J$18</f>
        <v>22.5</v>
      </c>
      <c r="I19" s="317">
        <f>SUM('Alimentation élevages et Temps'!$L$18+'Alimentation élevages et Temps'!$L$51)</f>
        <v>20</v>
      </c>
      <c r="J19" s="318">
        <v>0</v>
      </c>
      <c r="K19" s="319">
        <v>0</v>
      </c>
      <c r="L19" s="317">
        <f t="shared" si="0"/>
        <v>96.5</v>
      </c>
      <c r="M19" s="318">
        <f t="shared" si="0"/>
        <v>12</v>
      </c>
      <c r="N19" s="319">
        <f t="shared" si="0"/>
        <v>22.5</v>
      </c>
    </row>
    <row r="20" spans="1:14" ht="16.5" customHeight="1">
      <c r="A20" s="320" t="s">
        <v>163</v>
      </c>
      <c r="B20" s="321" t="s">
        <v>164</v>
      </c>
      <c r="C20" s="320">
        <v>10.25</v>
      </c>
      <c r="D20" s="321">
        <v>4</v>
      </c>
      <c r="E20" s="322">
        <v>4</v>
      </c>
      <c r="F20" s="320">
        <f>'Temps de travaux généraux'!$H$19</f>
        <v>5</v>
      </c>
      <c r="G20" s="321">
        <f>'Temps de travaux généraux'!$I$19</f>
        <v>0</v>
      </c>
      <c r="H20" s="322">
        <f>'Temps de travaux généraux'!$J$19</f>
        <v>0</v>
      </c>
      <c r="I20" s="320">
        <f>SUM('Alimentation élevages et Temps'!$L$19+'Alimentation élevages et Temps'!$L$52)</f>
        <v>21</v>
      </c>
      <c r="J20" s="321">
        <v>0</v>
      </c>
      <c r="K20" s="322">
        <v>0</v>
      </c>
      <c r="L20" s="320">
        <f t="shared" si="0"/>
        <v>36.25</v>
      </c>
      <c r="M20" s="321">
        <f t="shared" si="0"/>
        <v>4</v>
      </c>
      <c r="N20" s="322">
        <f t="shared" si="0"/>
        <v>4</v>
      </c>
    </row>
    <row r="21" spans="1:14" ht="16.5" customHeight="1" thickBot="1">
      <c r="A21" s="317"/>
      <c r="B21" s="318" t="s">
        <v>165</v>
      </c>
      <c r="C21" s="317">
        <v>14</v>
      </c>
      <c r="D21" s="318">
        <v>0</v>
      </c>
      <c r="E21" s="319">
        <v>0</v>
      </c>
      <c r="F21" s="317">
        <f>'Temps de travaux généraux'!$H$20</f>
        <v>16</v>
      </c>
      <c r="G21" s="318">
        <f>'Temps de travaux généraux'!$I$20</f>
        <v>0</v>
      </c>
      <c r="H21" s="319">
        <f>'Temps de travaux généraux'!$J$20</f>
        <v>0</v>
      </c>
      <c r="I21" s="317">
        <f>SUM('Alimentation élevages et Temps'!$L$20+'Alimentation élevages et Temps'!$L$53)</f>
        <v>21</v>
      </c>
      <c r="J21" s="318">
        <v>0</v>
      </c>
      <c r="K21" s="319">
        <v>0</v>
      </c>
      <c r="L21" s="317">
        <f t="shared" si="0"/>
        <v>51</v>
      </c>
      <c r="M21" s="318">
        <f t="shared" si="0"/>
        <v>0</v>
      </c>
      <c r="N21" s="319">
        <f t="shared" si="0"/>
        <v>0</v>
      </c>
    </row>
    <row r="22" spans="1:14" ht="16.5" customHeight="1">
      <c r="A22" s="320" t="s">
        <v>166</v>
      </c>
      <c r="B22" s="321" t="s">
        <v>167</v>
      </c>
      <c r="C22" s="320">
        <v>28</v>
      </c>
      <c r="D22" s="321">
        <v>0</v>
      </c>
      <c r="E22" s="322">
        <v>0</v>
      </c>
      <c r="F22" s="320">
        <f>'Temps de travaux généraux'!$H$21</f>
        <v>28</v>
      </c>
      <c r="G22" s="321">
        <f>'Temps de travaux généraux'!$I$21</f>
        <v>0</v>
      </c>
      <c r="H22" s="322">
        <f>'Temps de travaux généraux'!$J$21</f>
        <v>0</v>
      </c>
      <c r="I22" s="320">
        <f>SUM('Alimentation élevages et Temps'!$L$21+'Alimentation élevages et Temps'!$L$54)</f>
        <v>21</v>
      </c>
      <c r="J22" s="321">
        <v>0</v>
      </c>
      <c r="K22" s="322">
        <v>0</v>
      </c>
      <c r="L22" s="320">
        <f t="shared" si="0"/>
        <v>77</v>
      </c>
      <c r="M22" s="321">
        <f t="shared" si="0"/>
        <v>0</v>
      </c>
      <c r="N22" s="322">
        <f t="shared" si="0"/>
        <v>0</v>
      </c>
    </row>
    <row r="23" spans="1:14" ht="16.5" customHeight="1" thickBot="1">
      <c r="A23" s="320"/>
      <c r="B23" s="321" t="s">
        <v>168</v>
      </c>
      <c r="C23" s="320">
        <v>1.5</v>
      </c>
      <c r="D23" s="321">
        <v>0</v>
      </c>
      <c r="E23" s="322">
        <v>0</v>
      </c>
      <c r="F23" s="320">
        <f>'Temps de travaux généraux'!$H$22</f>
        <v>2</v>
      </c>
      <c r="G23" s="321">
        <f>'Temps de travaux généraux'!$I$22</f>
        <v>0</v>
      </c>
      <c r="H23" s="322">
        <f>'Temps de travaux généraux'!$J$22</f>
        <v>0</v>
      </c>
      <c r="I23" s="320">
        <f>SUM('Alimentation élevages et Temps'!$L$22+'Alimentation élevages et Temps'!$L$55)</f>
        <v>28</v>
      </c>
      <c r="J23" s="321">
        <v>0</v>
      </c>
      <c r="K23" s="322">
        <v>0</v>
      </c>
      <c r="L23" s="320">
        <f t="shared" si="0"/>
        <v>31.5</v>
      </c>
      <c r="M23" s="321">
        <f t="shared" si="0"/>
        <v>0</v>
      </c>
      <c r="N23" s="322">
        <f t="shared" si="0"/>
        <v>0</v>
      </c>
    </row>
    <row r="24" spans="1:14" ht="16.5" customHeight="1">
      <c r="A24" s="313" t="s">
        <v>169</v>
      </c>
      <c r="B24" s="315" t="s">
        <v>170</v>
      </c>
      <c r="C24" s="313">
        <v>20.5</v>
      </c>
      <c r="D24" s="315">
        <v>0</v>
      </c>
      <c r="E24" s="316">
        <v>0</v>
      </c>
      <c r="F24" s="313">
        <f>'Temps de travaux généraux'!$H$23</f>
        <v>49.5</v>
      </c>
      <c r="G24" s="315">
        <f>'Temps de travaux généraux'!$I$23</f>
        <v>0</v>
      </c>
      <c r="H24" s="316">
        <f>'Temps de travaux généraux'!$J$23</f>
        <v>0</v>
      </c>
      <c r="I24" s="313">
        <f>SUM('Alimentation élevages et Temps'!$L$23+'Alimentation élevages et Temps'!$L$56)</f>
        <v>28</v>
      </c>
      <c r="J24" s="315">
        <v>0</v>
      </c>
      <c r="K24" s="316">
        <v>0</v>
      </c>
      <c r="L24" s="313">
        <f t="shared" si="0"/>
        <v>98</v>
      </c>
      <c r="M24" s="315">
        <f t="shared" si="0"/>
        <v>0</v>
      </c>
      <c r="N24" s="316">
        <f t="shared" si="0"/>
        <v>0</v>
      </c>
    </row>
    <row r="25" spans="1:14" ht="16.5" customHeight="1" thickBot="1">
      <c r="A25" s="320"/>
      <c r="B25" s="321" t="s">
        <v>171</v>
      </c>
      <c r="C25" s="320">
        <v>10.5</v>
      </c>
      <c r="D25" s="321">
        <v>0</v>
      </c>
      <c r="E25" s="322">
        <v>0</v>
      </c>
      <c r="F25" s="320">
        <f>'Temps de travaux généraux'!$H$24</f>
        <v>39</v>
      </c>
      <c r="G25" s="321">
        <f>'Temps de travaux généraux'!$I$24</f>
        <v>0</v>
      </c>
      <c r="H25" s="322">
        <f>'Temps de travaux généraux'!$J$24</f>
        <v>0</v>
      </c>
      <c r="I25" s="320">
        <f>SUM('Alimentation élevages et Temps'!$L$24+'Alimentation élevages et Temps'!$L$57)</f>
        <v>28</v>
      </c>
      <c r="J25" s="321">
        <v>0</v>
      </c>
      <c r="K25" s="322">
        <v>0</v>
      </c>
      <c r="L25" s="320">
        <f t="shared" si="0"/>
        <v>77.5</v>
      </c>
      <c r="M25" s="321">
        <f t="shared" si="0"/>
        <v>0</v>
      </c>
      <c r="N25" s="322">
        <f t="shared" si="0"/>
        <v>0</v>
      </c>
    </row>
    <row r="26" spans="1:14" ht="16.5" customHeight="1">
      <c r="A26" s="313" t="s">
        <v>172</v>
      </c>
      <c r="B26" s="315" t="s">
        <v>173</v>
      </c>
      <c r="C26" s="313">
        <v>5.5</v>
      </c>
      <c r="D26" s="315">
        <v>0</v>
      </c>
      <c r="E26" s="316">
        <v>0</v>
      </c>
      <c r="F26" s="313">
        <f>'Temps de travaux généraux'!$H$25</f>
        <v>2</v>
      </c>
      <c r="G26" s="315">
        <f>'Temps de travaux généraux'!$I$25</f>
        <v>0</v>
      </c>
      <c r="H26" s="316">
        <f>'Temps de travaux généraux'!$J$25</f>
        <v>0</v>
      </c>
      <c r="I26" s="313">
        <f>SUM('Alimentation élevages et Temps'!$L$25+'Alimentation élevages et Temps'!$L$58)</f>
        <v>21</v>
      </c>
      <c r="J26" s="315">
        <v>0</v>
      </c>
      <c r="K26" s="316">
        <v>0</v>
      </c>
      <c r="L26" s="313">
        <f t="shared" si="0"/>
        <v>28.5</v>
      </c>
      <c r="M26" s="315">
        <f t="shared" si="0"/>
        <v>0</v>
      </c>
      <c r="N26" s="316">
        <f t="shared" si="0"/>
        <v>0</v>
      </c>
    </row>
    <row r="27" spans="1:14" ht="16.5" customHeight="1" thickBot="1">
      <c r="A27" s="320"/>
      <c r="B27" s="321" t="s">
        <v>174</v>
      </c>
      <c r="C27" s="320">
        <v>32</v>
      </c>
      <c r="D27" s="321">
        <v>0</v>
      </c>
      <c r="E27" s="322">
        <v>0</v>
      </c>
      <c r="F27" s="320">
        <f>'Temps de travaux généraux'!$H$26</f>
        <v>46</v>
      </c>
      <c r="G27" s="321">
        <f>'Temps de travaux généraux'!$I$26</f>
        <v>0</v>
      </c>
      <c r="H27" s="322">
        <f>'Temps de travaux généraux'!$J$26</f>
        <v>0</v>
      </c>
      <c r="I27" s="320">
        <f>SUM('Alimentation élevages et Temps'!$L$26+'Alimentation élevages et Temps'!$L$59)</f>
        <v>21</v>
      </c>
      <c r="J27" s="321">
        <v>0</v>
      </c>
      <c r="K27" s="322">
        <v>0</v>
      </c>
      <c r="L27" s="320">
        <f t="shared" si="0"/>
        <v>99</v>
      </c>
      <c r="M27" s="321">
        <f t="shared" si="0"/>
        <v>0</v>
      </c>
      <c r="N27" s="322">
        <f t="shared" si="0"/>
        <v>0</v>
      </c>
    </row>
    <row r="28" spans="1:14" ht="16.5" customHeight="1">
      <c r="A28" s="313" t="s">
        <v>175</v>
      </c>
      <c r="B28" s="315" t="s">
        <v>176</v>
      </c>
      <c r="C28" s="313">
        <v>43.25</v>
      </c>
      <c r="D28" s="315">
        <v>0</v>
      </c>
      <c r="E28" s="316">
        <v>0</v>
      </c>
      <c r="F28" s="313">
        <f>'Temps de travaux généraux'!$H$27</f>
        <v>16</v>
      </c>
      <c r="G28" s="315">
        <f>'Temps de travaux généraux'!$I$27</f>
        <v>0</v>
      </c>
      <c r="H28" s="316">
        <f>'Temps de travaux généraux'!$J$27</f>
        <v>0</v>
      </c>
      <c r="I28" s="313">
        <f>SUM('Alimentation élevages et Temps'!$L$27+'Alimentation élevages et Temps'!$L$60)</f>
        <v>21</v>
      </c>
      <c r="J28" s="315">
        <v>0</v>
      </c>
      <c r="K28" s="316">
        <v>0</v>
      </c>
      <c r="L28" s="313">
        <f t="shared" si="0"/>
        <v>80.25</v>
      </c>
      <c r="M28" s="315">
        <f t="shared" si="0"/>
        <v>0</v>
      </c>
      <c r="N28" s="316">
        <f t="shared" si="0"/>
        <v>0</v>
      </c>
    </row>
    <row r="29" spans="1:14" ht="16.5" customHeight="1">
      <c r="A29" s="320"/>
      <c r="B29" s="321" t="s">
        <v>177</v>
      </c>
      <c r="C29" s="320">
        <v>7.5</v>
      </c>
      <c r="D29" s="321">
        <v>0</v>
      </c>
      <c r="E29" s="322">
        <v>0</v>
      </c>
      <c r="F29" s="320">
        <f>'Temps de travaux généraux'!$H$28</f>
        <v>77</v>
      </c>
      <c r="G29" s="321">
        <f>'Temps de travaux généraux'!$I$28</f>
        <v>45</v>
      </c>
      <c r="H29" s="322">
        <f>'Temps de travaux généraux'!$J$28</f>
        <v>30</v>
      </c>
      <c r="I29" s="320">
        <f>SUM('Alimentation élevages et Temps'!$L$28+'Alimentation élevages et Temps'!$L$61)</f>
        <v>21</v>
      </c>
      <c r="J29" s="321">
        <v>0</v>
      </c>
      <c r="K29" s="322">
        <v>0</v>
      </c>
      <c r="L29" s="320">
        <f t="shared" si="0"/>
        <v>105.5</v>
      </c>
      <c r="M29" s="321">
        <f t="shared" si="0"/>
        <v>45</v>
      </c>
      <c r="N29" s="322">
        <f t="shared" si="0"/>
        <v>30</v>
      </c>
    </row>
    <row r="30" spans="1:14" ht="16.5" customHeight="1" thickBot="1">
      <c r="A30" s="317"/>
      <c r="B30" s="318" t="s">
        <v>178</v>
      </c>
      <c r="C30" s="317">
        <v>0</v>
      </c>
      <c r="D30" s="318">
        <v>0</v>
      </c>
      <c r="E30" s="319">
        <v>0</v>
      </c>
      <c r="F30" s="317">
        <f>'Temps de travaux généraux'!$H$29</f>
        <v>90</v>
      </c>
      <c r="G30" s="318">
        <f>'Temps de travaux généraux'!$I$29</f>
        <v>90</v>
      </c>
      <c r="H30" s="323" t="str">
        <f>'Temps de travaux généraux'!$J$29</f>
        <v>à  la tâche</v>
      </c>
      <c r="I30" s="317">
        <f>SUM('Alimentation élevages et Temps'!$L$29+'Alimentation élevages et Temps'!$L$62)</f>
        <v>21</v>
      </c>
      <c r="J30" s="318">
        <v>0</v>
      </c>
      <c r="K30" s="319">
        <v>0</v>
      </c>
      <c r="L30" s="317">
        <f t="shared" si="0"/>
        <v>111</v>
      </c>
      <c r="M30" s="318">
        <f t="shared" si="0"/>
        <v>90</v>
      </c>
      <c r="N30" s="319">
        <f t="shared" si="0"/>
        <v>0</v>
      </c>
    </row>
    <row r="31" spans="1:14" ht="16.5" customHeight="1">
      <c r="A31" s="320" t="s">
        <v>179</v>
      </c>
      <c r="B31" s="321" t="s">
        <v>180</v>
      </c>
      <c r="C31" s="320">
        <v>2.5</v>
      </c>
      <c r="D31" s="321">
        <v>0</v>
      </c>
      <c r="E31" s="322">
        <v>0</v>
      </c>
      <c r="F31" s="320">
        <f>'Temps de travaux généraux'!$H$30</f>
        <v>129.5</v>
      </c>
      <c r="G31" s="321">
        <f>'Temps de travaux généraux'!$I$30</f>
        <v>116.5</v>
      </c>
      <c r="H31" s="324">
        <f>'Temps de travaux généraux'!$J$30</f>
        <v>165</v>
      </c>
      <c r="I31" s="320">
        <f>SUM('Alimentation élevages et Temps'!$L$30+'Alimentation élevages et Temps'!$L$63)</f>
        <v>14</v>
      </c>
      <c r="J31" s="321">
        <v>0</v>
      </c>
      <c r="K31" s="322">
        <v>0</v>
      </c>
      <c r="L31" s="320">
        <f t="shared" si="0"/>
        <v>146</v>
      </c>
      <c r="M31" s="321">
        <f t="shared" si="0"/>
        <v>116.5</v>
      </c>
      <c r="N31" s="322">
        <f t="shared" si="0"/>
        <v>165</v>
      </c>
    </row>
    <row r="32" spans="1:14" ht="16.5" customHeight="1" thickBot="1">
      <c r="A32" s="317"/>
      <c r="B32" s="318" t="s">
        <v>181</v>
      </c>
      <c r="C32" s="317">
        <v>7.25</v>
      </c>
      <c r="D32" s="318">
        <v>0</v>
      </c>
      <c r="E32" s="319">
        <v>0</v>
      </c>
      <c r="F32" s="317">
        <f>'Temps de travaux généraux'!$H$31</f>
        <v>8</v>
      </c>
      <c r="G32" s="325" t="str">
        <f>'Temps de travaux généraux'!$I$31</f>
        <v>3h en entraide (amis)</v>
      </c>
      <c r="H32" s="326"/>
      <c r="I32" s="317">
        <f>SUM('Alimentation élevages et Temps'!$L$31+'Alimentation élevages et Temps'!$L$64)</f>
        <v>7</v>
      </c>
      <c r="J32" s="318">
        <v>0</v>
      </c>
      <c r="K32" s="319">
        <v>0</v>
      </c>
      <c r="L32" s="317">
        <f t="shared" si="0"/>
        <v>22.25</v>
      </c>
      <c r="M32" s="318">
        <f t="shared" si="0"/>
        <v>0</v>
      </c>
      <c r="N32" s="319">
        <f t="shared" si="0"/>
        <v>0</v>
      </c>
    </row>
    <row r="33" spans="1:14" ht="16.5" customHeight="1" thickBot="1">
      <c r="A33" s="317" t="s">
        <v>140</v>
      </c>
      <c r="B33" s="327"/>
      <c r="C33" s="317">
        <f aca="true" t="shared" si="1" ref="C33:N33">SUM(C7:C32)</f>
        <v>721</v>
      </c>
      <c r="D33" s="318">
        <f t="shared" si="1"/>
        <v>4</v>
      </c>
      <c r="E33" s="319">
        <f t="shared" si="1"/>
        <v>4</v>
      </c>
      <c r="F33" s="317">
        <f t="shared" si="1"/>
        <v>898.5</v>
      </c>
      <c r="G33" s="318">
        <f t="shared" si="1"/>
        <v>263.5</v>
      </c>
      <c r="H33" s="319">
        <f t="shared" si="1"/>
        <v>217.5</v>
      </c>
      <c r="I33" s="317">
        <f t="shared" si="1"/>
        <v>377</v>
      </c>
      <c r="J33" s="318">
        <f t="shared" si="1"/>
        <v>0</v>
      </c>
      <c r="K33" s="319">
        <f t="shared" si="1"/>
        <v>0</v>
      </c>
      <c r="L33" s="317">
        <f t="shared" si="1"/>
        <v>1996.5</v>
      </c>
      <c r="M33" s="318">
        <f t="shared" si="1"/>
        <v>267.5</v>
      </c>
      <c r="N33" s="319">
        <f t="shared" si="1"/>
        <v>221.5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defaultGridColor="0" zoomScale="85" zoomScaleNormal="85" colorId="37" workbookViewId="0" topLeftCell="A1">
      <pane ySplit="4" topLeftCell="MZI22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2" width="12.75390625" style="9" customWidth="1"/>
    <col min="3" max="3" width="10.75390625" style="9" customWidth="1"/>
    <col min="4" max="6" width="12.75390625" style="9" customWidth="1"/>
    <col min="7" max="10" width="10.75390625" style="9" customWidth="1"/>
    <col min="11" max="16384" width="12.75390625" style="9" customWidth="1"/>
  </cols>
  <sheetData>
    <row r="1" spans="1:5" ht="21.75" customHeight="1">
      <c r="A1" s="328" t="s">
        <v>127</v>
      </c>
      <c r="B1" s="2"/>
      <c r="C1" s="2"/>
      <c r="E1" s="329" t="s">
        <v>108</v>
      </c>
    </row>
    <row r="2" spans="1:5" ht="31.5" customHeight="1" thickBot="1">
      <c r="A2" s="52" t="s">
        <v>129</v>
      </c>
      <c r="B2" s="2"/>
      <c r="C2" s="2"/>
      <c r="E2" s="330" t="s">
        <v>109</v>
      </c>
    </row>
    <row r="3" spans="1:11" ht="21.75" customHeight="1">
      <c r="A3" s="82" t="s">
        <v>132</v>
      </c>
      <c r="B3" s="83" t="s">
        <v>133</v>
      </c>
      <c r="C3" s="331" t="s">
        <v>227</v>
      </c>
      <c r="D3" s="332"/>
      <c r="E3" s="490" t="s">
        <v>103</v>
      </c>
      <c r="F3" s="456"/>
      <c r="G3" s="456"/>
      <c r="H3" s="331" t="s">
        <v>105</v>
      </c>
      <c r="I3" s="456"/>
      <c r="J3" s="331" t="s">
        <v>110</v>
      </c>
      <c r="K3" s="332"/>
    </row>
    <row r="4" spans="1:11" ht="25.5" customHeight="1" thickBot="1">
      <c r="A4" s="333"/>
      <c r="B4" s="334"/>
      <c r="C4" s="335" t="s">
        <v>111</v>
      </c>
      <c r="D4" s="336" t="s">
        <v>112</v>
      </c>
      <c r="E4" s="462" t="s">
        <v>113</v>
      </c>
      <c r="F4" s="462" t="s">
        <v>114</v>
      </c>
      <c r="G4" s="462" t="s">
        <v>115</v>
      </c>
      <c r="H4" s="463" t="s">
        <v>116</v>
      </c>
      <c r="I4" s="462" t="s">
        <v>115</v>
      </c>
      <c r="J4" s="335" t="s">
        <v>117</v>
      </c>
      <c r="K4" s="198" t="s">
        <v>118</v>
      </c>
    </row>
    <row r="5" spans="1:11" ht="21.75" customHeight="1">
      <c r="A5" s="464" t="s">
        <v>144</v>
      </c>
      <c r="B5" s="491" t="s">
        <v>145</v>
      </c>
      <c r="C5" s="337">
        <f>SUM('Récapitulatif des temps globaux'!$L$7-'Récapitulatif des temps globaux'!$M$7+'Récapitulatif des temps globaux'!$N$7)</f>
        <v>93.75</v>
      </c>
      <c r="D5" s="338">
        <f>'Récapitulatif des temps globaux'!$N$7</f>
        <v>0</v>
      </c>
      <c r="E5" s="339">
        <f>'Coût global en intrants'!$O$5</f>
        <v>0</v>
      </c>
      <c r="F5" s="339">
        <f>'Coûts de production en eau'!$K$6</f>
        <v>0</v>
      </c>
      <c r="G5" s="71" t="s">
        <v>260</v>
      </c>
      <c r="H5" s="492">
        <f>SUM('Alimentation élevages et Temps'!$J$6+'Alimentation élevages et Temps'!$J$39)</f>
        <v>16</v>
      </c>
      <c r="I5" s="71">
        <f>SUM('Dépenses en élevage'!$H$5-'Dépenses en élevage'!$E$5+'Dépenses en élevage'!$H$38-'Dépenses en élevage'!$E$38)</f>
        <v>0</v>
      </c>
      <c r="J5" s="337">
        <f aca="true" t="shared" si="0" ref="J5:J31">SUM(C5,E5:I5)</f>
        <v>109.75</v>
      </c>
      <c r="K5" s="338">
        <f aca="true" t="shared" si="1" ref="K5:K31">SUM(D5:I5)</f>
        <v>16</v>
      </c>
    </row>
    <row r="6" spans="1:11" ht="21.75" customHeight="1" thickBot="1">
      <c r="A6" s="47"/>
      <c r="B6" s="493" t="s">
        <v>146</v>
      </c>
      <c r="C6" s="340">
        <f>SUM('Récapitulatif des temps globaux'!$L$8-'Récapitulatif des temps globaux'!$M$8+'Récapitulatif des temps globaux'!$N$8)</f>
        <v>70.5</v>
      </c>
      <c r="D6" s="341">
        <f>'Récapitulatif des temps globaux'!$N$8</f>
        <v>0</v>
      </c>
      <c r="E6" s="342">
        <f>'Coût global en intrants'!$O$6</f>
        <v>0</v>
      </c>
      <c r="F6" s="342">
        <f>'Coûts de production en eau'!$K$7</f>
        <v>0</v>
      </c>
      <c r="G6" s="343" t="s">
        <v>260</v>
      </c>
      <c r="H6" s="494">
        <f>SUM('Alimentation élevages et Temps'!$J$7+'Alimentation élevages et Temps'!$J$40)</f>
        <v>17.8</v>
      </c>
      <c r="I6" s="343">
        <f>SUM('Dépenses en élevage'!$H$6-'Dépenses en élevage'!$E$6+'Dépenses en élevage'!$H$39-'Dépenses en élevage'!$E$39)</f>
        <v>0</v>
      </c>
      <c r="J6" s="340">
        <f t="shared" si="0"/>
        <v>88.3</v>
      </c>
      <c r="K6" s="341">
        <f t="shared" si="1"/>
        <v>17.8</v>
      </c>
    </row>
    <row r="7" spans="1:11" ht="21.75" customHeight="1">
      <c r="A7" s="478" t="s">
        <v>147</v>
      </c>
      <c r="B7" s="495" t="s">
        <v>148</v>
      </c>
      <c r="C7" s="337">
        <f>SUM('Récapitulatif des temps globaux'!$L$9-'Récapitulatif des temps globaux'!$M$9+'Récapitulatif des temps globaux'!$N$9)</f>
        <v>83.5</v>
      </c>
      <c r="D7" s="338">
        <f>'Récapitulatif des temps globaux'!$N$9</f>
        <v>0</v>
      </c>
      <c r="E7" s="339">
        <f>'Coût global en intrants'!$O$7</f>
        <v>0</v>
      </c>
      <c r="F7" s="339">
        <f>'Coûts de production en eau'!$K$8</f>
        <v>120</v>
      </c>
      <c r="G7" s="71" t="s">
        <v>260</v>
      </c>
      <c r="H7" s="492">
        <f>SUM('Alimentation élevages et Temps'!$J$8+'Alimentation élevages et Temps'!$J$41)</f>
        <v>0</v>
      </c>
      <c r="I7" s="71">
        <f>SUM('Dépenses en élevage'!$H$7-'Dépenses en élevage'!$E$7+'Dépenses en élevage'!$H$40-'Dépenses en élevage'!$E$40)</f>
        <v>0</v>
      </c>
      <c r="J7" s="337">
        <f t="shared" si="0"/>
        <v>203.5</v>
      </c>
      <c r="K7" s="338">
        <f t="shared" si="1"/>
        <v>120</v>
      </c>
    </row>
    <row r="8" spans="1:11" ht="21.75" customHeight="1" thickBot="1">
      <c r="A8" s="47"/>
      <c r="B8" s="493" t="s">
        <v>149</v>
      </c>
      <c r="C8" s="340">
        <f>SUM('Récapitulatif des temps globaux'!$L$10-'Récapitulatif des temps globaux'!$M$10+'Récapitulatif des temps globaux'!$N$10)</f>
        <v>97</v>
      </c>
      <c r="D8" s="341">
        <f>'Récapitulatif des temps globaux'!$N$10</f>
        <v>0</v>
      </c>
      <c r="E8" s="342">
        <f>'Coût global en intrants'!$O$8</f>
        <v>0.5</v>
      </c>
      <c r="F8" s="342">
        <f>'Coûts de production en eau'!$K$9</f>
        <v>0</v>
      </c>
      <c r="G8" s="343" t="s">
        <v>260</v>
      </c>
      <c r="H8" s="494">
        <f>SUM('Alimentation élevages et Temps'!$J$9+'Alimentation élevages et Temps'!$J$42)</f>
        <v>0</v>
      </c>
      <c r="I8" s="343">
        <f>SUM('Dépenses en élevage'!$H$8-'Dépenses en élevage'!$E$8+'Dépenses en élevage'!$H$41-'Dépenses en élevage'!$E$41)</f>
        <v>0</v>
      </c>
      <c r="J8" s="340">
        <f t="shared" si="0"/>
        <v>97.5</v>
      </c>
      <c r="K8" s="341">
        <f t="shared" si="1"/>
        <v>0.5</v>
      </c>
    </row>
    <row r="9" spans="1:11" ht="21.75" customHeight="1">
      <c r="A9" s="478" t="s">
        <v>150</v>
      </c>
      <c r="B9" s="495" t="s">
        <v>151</v>
      </c>
      <c r="C9" s="337">
        <f>SUM('Récapitulatif des temps globaux'!$L$11-'Récapitulatif des temps globaux'!$M$11+'Récapitulatif des temps globaux'!$N$11)</f>
        <v>52.5</v>
      </c>
      <c r="D9" s="338">
        <f>'Récapitulatif des temps globaux'!$N$11</f>
        <v>0</v>
      </c>
      <c r="E9" s="339">
        <f>'Coût global en intrants'!$O$9</f>
        <v>2.4</v>
      </c>
      <c r="F9" s="339">
        <f>'Coûts de production en eau'!$K$10</f>
        <v>0</v>
      </c>
      <c r="G9" s="71" t="s">
        <v>260</v>
      </c>
      <c r="H9" s="492">
        <f>SUM('Alimentation élevages et Temps'!$J$10+'Alimentation élevages et Temps'!$J$43)</f>
        <v>12</v>
      </c>
      <c r="I9" s="71">
        <f>SUM('Dépenses en élevage'!$H$9-'Dépenses en élevage'!$E$9+'Dépenses en élevage'!$H$42-'Dépenses en élevage'!$E$42)</f>
        <v>0</v>
      </c>
      <c r="J9" s="337">
        <f t="shared" si="0"/>
        <v>66.9</v>
      </c>
      <c r="K9" s="338">
        <f t="shared" si="1"/>
        <v>14.4</v>
      </c>
    </row>
    <row r="10" spans="1:11" ht="21.75" customHeight="1" thickBot="1">
      <c r="A10" s="478"/>
      <c r="B10" s="496" t="s">
        <v>152</v>
      </c>
      <c r="C10" s="337">
        <f>SUM('Récapitulatif des temps globaux'!$L$12-'Récapitulatif des temps globaux'!$M$12+'Récapitulatif des temps globaux'!$N$12)</f>
        <v>59.25</v>
      </c>
      <c r="D10" s="338">
        <f>'Récapitulatif des temps globaux'!$N$12</f>
        <v>0</v>
      </c>
      <c r="E10" s="339">
        <f>'Coût global en intrants'!$O$10</f>
        <v>0</v>
      </c>
      <c r="F10" s="339">
        <f>'Coûts de production en eau'!$K$11</f>
        <v>0</v>
      </c>
      <c r="G10" s="71" t="s">
        <v>260</v>
      </c>
      <c r="H10" s="492">
        <f>SUM('Alimentation élevages et Temps'!$J$11+'Alimentation élevages et Temps'!$J$44)</f>
        <v>12</v>
      </c>
      <c r="I10" s="71">
        <f>SUM('Dépenses en élevage'!$H$10-'Dépenses en élevage'!$E$10+'Dépenses en élevage'!$H$43-'Dépenses en élevage'!$E$43)</f>
        <v>0</v>
      </c>
      <c r="J10" s="337">
        <f t="shared" si="0"/>
        <v>71.25</v>
      </c>
      <c r="K10" s="338">
        <f t="shared" si="1"/>
        <v>12</v>
      </c>
    </row>
    <row r="11" spans="1:11" ht="21.75" customHeight="1">
      <c r="A11" s="464" t="s">
        <v>153</v>
      </c>
      <c r="B11" s="497" t="s">
        <v>154</v>
      </c>
      <c r="C11" s="344">
        <f>SUM('Récapitulatif des temps globaux'!$L$13-'Récapitulatif des temps globaux'!$M$13+'Récapitulatif des temps globaux'!$N$13)</f>
        <v>70.5</v>
      </c>
      <c r="D11" s="345">
        <f>'Récapitulatif des temps globaux'!$N$13</f>
        <v>0</v>
      </c>
      <c r="E11" s="346">
        <f>'Coût global en intrants'!$O$11</f>
        <v>34</v>
      </c>
      <c r="F11" s="346">
        <f>'Coûts de production en eau'!$K$12</f>
        <v>0</v>
      </c>
      <c r="G11" s="347" t="s">
        <v>260</v>
      </c>
      <c r="H11" s="498">
        <f>SUM('Alimentation élevages et Temps'!$J$12+'Alimentation élevages et Temps'!$J$45)</f>
        <v>12</v>
      </c>
      <c r="I11" s="347">
        <f>SUM('Dépenses en élevage'!$H$11-'Dépenses en élevage'!$E$11+'Dépenses en élevage'!$H$44-'Dépenses en élevage'!$E$44)</f>
        <v>0</v>
      </c>
      <c r="J11" s="344">
        <f t="shared" si="0"/>
        <v>116.5</v>
      </c>
      <c r="K11" s="345">
        <f t="shared" si="1"/>
        <v>46</v>
      </c>
    </row>
    <row r="12" spans="1:11" ht="21.75" customHeight="1" thickBot="1">
      <c r="A12" s="478"/>
      <c r="B12" s="495" t="s">
        <v>155</v>
      </c>
      <c r="C12" s="337">
        <f>SUM('Récapitulatif des temps globaux'!$L$14-'Récapitulatif des temps globaux'!$M$14+'Récapitulatif des temps globaux'!$N$14)</f>
        <v>102.25</v>
      </c>
      <c r="D12" s="338">
        <f>'Récapitulatif des temps globaux'!$N$14</f>
        <v>0</v>
      </c>
      <c r="E12" s="339">
        <f>'Coût global en intrants'!$O$12</f>
        <v>0</v>
      </c>
      <c r="F12" s="339">
        <f>'Coûts de production en eau'!$K$13</f>
        <v>0</v>
      </c>
      <c r="G12" s="71" t="s">
        <v>260</v>
      </c>
      <c r="H12" s="492">
        <f>SUM('Alimentation élevages et Temps'!$J$13+'Alimentation élevages et Temps'!$J$46)</f>
        <v>12</v>
      </c>
      <c r="I12" s="71">
        <f>SUM('Dépenses en élevage'!$H$12-'Dépenses en élevage'!$E$12+'Dépenses en élevage'!$H$45-'Dépenses en élevage'!$E$45)</f>
        <v>0</v>
      </c>
      <c r="J12" s="337">
        <f t="shared" si="0"/>
        <v>114.25</v>
      </c>
      <c r="K12" s="338">
        <f t="shared" si="1"/>
        <v>12</v>
      </c>
    </row>
    <row r="13" spans="1:11" ht="21.75" customHeight="1">
      <c r="A13" s="464" t="s">
        <v>156</v>
      </c>
      <c r="B13" s="497" t="s">
        <v>157</v>
      </c>
      <c r="C13" s="344">
        <f>SUM('Récapitulatif des temps globaux'!$L$15-'Récapitulatif des temps globaux'!$M$15+'Récapitulatif des temps globaux'!$N$15)</f>
        <v>120</v>
      </c>
      <c r="D13" s="345">
        <f>'Récapitulatif des temps globaux'!$N$15</f>
        <v>0</v>
      </c>
      <c r="E13" s="346">
        <f>'Coût global en intrants'!$O$13</f>
        <v>6.2</v>
      </c>
      <c r="F13" s="346">
        <f>'Coûts de production en eau'!$K$14</f>
        <v>0</v>
      </c>
      <c r="G13" s="347" t="s">
        <v>260</v>
      </c>
      <c r="H13" s="498">
        <f>SUM('Alimentation élevages et Temps'!$J$14+'Alimentation élevages et Temps'!$J$47)</f>
        <v>0</v>
      </c>
      <c r="I13" s="347">
        <f>SUM('Dépenses en élevage'!$H$13-'Dépenses en élevage'!$E$13+'Dépenses en élevage'!$H$46-'Dépenses en élevage'!$E$46)</f>
        <v>0</v>
      </c>
      <c r="J13" s="344">
        <f t="shared" si="0"/>
        <v>126.2</v>
      </c>
      <c r="K13" s="345">
        <f t="shared" si="1"/>
        <v>6.2</v>
      </c>
    </row>
    <row r="14" spans="1:11" ht="21.75" customHeight="1" thickBot="1">
      <c r="A14" s="478"/>
      <c r="B14" s="495" t="s">
        <v>158</v>
      </c>
      <c r="C14" s="337">
        <f>SUM('Récapitulatif des temps globaux'!$L$16-'Récapitulatif des temps globaux'!$M$16+'Récapitulatif des temps globaux'!$N$16)</f>
        <v>76</v>
      </c>
      <c r="D14" s="338">
        <f>'Récapitulatif des temps globaux'!$N$16</f>
        <v>0</v>
      </c>
      <c r="E14" s="339">
        <f>'Coût global en intrants'!$O$14</f>
        <v>6.2</v>
      </c>
      <c r="F14" s="339">
        <f>'Coûts de production en eau'!$K$15</f>
        <v>0</v>
      </c>
      <c r="G14" s="71" t="s">
        <v>260</v>
      </c>
      <c r="H14" s="492">
        <f>SUM('Alimentation élevages et Temps'!$J$15+'Alimentation élevages et Temps'!$J$48)</f>
        <v>12</v>
      </c>
      <c r="I14" s="71">
        <f>SUM('Dépenses en élevage'!$H$14-'Dépenses en élevage'!$E$14+'Dépenses en élevage'!$H$47-'Dépenses en élevage'!$E$47)</f>
        <v>0</v>
      </c>
      <c r="J14" s="337">
        <f t="shared" si="0"/>
        <v>94.2</v>
      </c>
      <c r="K14" s="338">
        <f t="shared" si="1"/>
        <v>18.2</v>
      </c>
    </row>
    <row r="15" spans="1:11" ht="21.75" customHeight="1">
      <c r="A15" s="464" t="s">
        <v>159</v>
      </c>
      <c r="B15" s="497" t="s">
        <v>160</v>
      </c>
      <c r="C15" s="344">
        <f>SUM('Récapitulatif des temps globaux'!$L$17-'Récapitulatif des temps globaux'!$M$17+'Récapitulatif des temps globaux'!$N$17)</f>
        <v>30</v>
      </c>
      <c r="D15" s="345">
        <f>'Récapitulatif des temps globaux'!$N$17</f>
        <v>0</v>
      </c>
      <c r="E15" s="346">
        <f>'Coût global en intrants'!$O$15</f>
        <v>6.2</v>
      </c>
      <c r="F15" s="346">
        <f>'Coûts de production en eau'!$K$16</f>
        <v>0</v>
      </c>
      <c r="G15" s="347" t="s">
        <v>260</v>
      </c>
      <c r="H15" s="498">
        <f>SUM('Alimentation élevages et Temps'!$J$16+'Alimentation élevages et Temps'!$J$49)</f>
        <v>12</v>
      </c>
      <c r="I15" s="347">
        <f>SUM('Dépenses en élevage'!$H$15-'Dépenses en élevage'!$E$15+'Dépenses en élevage'!$H$48-'Dépenses en élevage'!$E$48)</f>
        <v>0</v>
      </c>
      <c r="J15" s="344">
        <f t="shared" si="0"/>
        <v>48.2</v>
      </c>
      <c r="K15" s="345">
        <f t="shared" si="1"/>
        <v>18.2</v>
      </c>
    </row>
    <row r="16" spans="1:11" ht="21.75" customHeight="1">
      <c r="A16" s="478"/>
      <c r="B16" s="495" t="s">
        <v>161</v>
      </c>
      <c r="C16" s="337">
        <f>SUM('Récapitulatif des temps globaux'!$L$18-'Récapitulatif des temps globaux'!$M$18+'Récapitulatif des temps globaux'!$N$18)</f>
        <v>81</v>
      </c>
      <c r="D16" s="338">
        <f>'Récapitulatif des temps globaux'!$N$18</f>
        <v>0</v>
      </c>
      <c r="E16" s="339">
        <f>'Coût global en intrants'!$O$16</f>
        <v>0</v>
      </c>
      <c r="F16" s="339">
        <f>'Coûts de production en eau'!$K$17</f>
        <v>0</v>
      </c>
      <c r="G16" s="71" t="s">
        <v>260</v>
      </c>
      <c r="H16" s="492">
        <f>SUM('Alimentation élevages et Temps'!$J$17+'Alimentation élevages et Temps'!$J$50)</f>
        <v>12</v>
      </c>
      <c r="I16" s="71">
        <f>SUM('Dépenses en élevage'!$H$16-'Dépenses en élevage'!$E$16+'Dépenses en élevage'!$H$49-'Dépenses en élevage'!$E$49)</f>
        <v>0</v>
      </c>
      <c r="J16" s="337">
        <f t="shared" si="0"/>
        <v>93</v>
      </c>
      <c r="K16" s="338">
        <f t="shared" si="1"/>
        <v>12</v>
      </c>
    </row>
    <row r="17" spans="1:11" ht="21.75" customHeight="1" thickBot="1">
      <c r="A17" s="47"/>
      <c r="B17" s="493" t="s">
        <v>162</v>
      </c>
      <c r="C17" s="340">
        <f>SUM('Récapitulatif des temps globaux'!$L$19-'Récapitulatif des temps globaux'!$M$19+'Récapitulatif des temps globaux'!$N$19)</f>
        <v>107</v>
      </c>
      <c r="D17" s="341">
        <f>'Récapitulatif des temps globaux'!$N$19</f>
        <v>22.5</v>
      </c>
      <c r="E17" s="342">
        <f>'Coût global en intrants'!$O$17</f>
        <v>0</v>
      </c>
      <c r="F17" s="342">
        <f>'Coûts de production en eau'!$K$18</f>
        <v>0</v>
      </c>
      <c r="G17" s="343" t="s">
        <v>260</v>
      </c>
      <c r="H17" s="494">
        <f>SUM('Alimentation élevages et Temps'!$J$18+'Alimentation élevages et Temps'!$J$51)</f>
        <v>29</v>
      </c>
      <c r="I17" s="343">
        <f>SUM('Dépenses en élevage'!$H$17-'Dépenses en élevage'!$E$17+'Dépenses en élevage'!$H$50-'Dépenses en élevage'!$E$50)</f>
        <v>18</v>
      </c>
      <c r="J17" s="340">
        <f t="shared" si="0"/>
        <v>154</v>
      </c>
      <c r="K17" s="341">
        <f t="shared" si="1"/>
        <v>69.5</v>
      </c>
    </row>
    <row r="18" spans="1:11" ht="21.75" customHeight="1">
      <c r="A18" s="478" t="s">
        <v>163</v>
      </c>
      <c r="B18" s="495" t="s">
        <v>164</v>
      </c>
      <c r="C18" s="337">
        <f>SUM('Récapitulatif des temps globaux'!$L$20-'Récapitulatif des temps globaux'!$M$20+'Récapitulatif des temps globaux'!$N$20)</f>
        <v>36.25</v>
      </c>
      <c r="D18" s="338">
        <f>'Récapitulatif des temps globaux'!$N$20</f>
        <v>4</v>
      </c>
      <c r="E18" s="339">
        <f>'Coût global en intrants'!$O$18</f>
        <v>6</v>
      </c>
      <c r="F18" s="339">
        <f>'Coûts de production en eau'!$K$19</f>
        <v>0</v>
      </c>
      <c r="G18" s="71" t="s">
        <v>260</v>
      </c>
      <c r="H18" s="492">
        <f>SUM('Alimentation élevages et Temps'!$J$19+'Alimentation élevages et Temps'!$J$52)</f>
        <v>90</v>
      </c>
      <c r="I18" s="71">
        <f>SUM('Dépenses en élevage'!$H$18-'Dépenses en élevage'!$E$18+'Dépenses en élevage'!$H$51-'Dépenses en élevage'!$E$51)</f>
        <v>8.150000000000006</v>
      </c>
      <c r="J18" s="337">
        <f t="shared" si="0"/>
        <v>140.4</v>
      </c>
      <c r="K18" s="338">
        <f t="shared" si="1"/>
        <v>108.15</v>
      </c>
    </row>
    <row r="19" spans="1:11" ht="21.75" customHeight="1" thickBot="1">
      <c r="A19" s="47"/>
      <c r="B19" s="493" t="s">
        <v>165</v>
      </c>
      <c r="C19" s="340">
        <f>SUM('Récapitulatif des temps globaux'!$L$21-'Récapitulatif des temps globaux'!$M$21+'Récapitulatif des temps globaux'!$N$21)</f>
        <v>51</v>
      </c>
      <c r="D19" s="341">
        <f>'Récapitulatif des temps globaux'!$N$21</f>
        <v>0</v>
      </c>
      <c r="E19" s="342">
        <f>'Coût global en intrants'!$O$19</f>
        <v>51</v>
      </c>
      <c r="F19" s="342">
        <f>'Coûts de production en eau'!$K$20</f>
        <v>0</v>
      </c>
      <c r="G19" s="343" t="s">
        <v>260</v>
      </c>
      <c r="H19" s="494">
        <f>SUM('Alimentation élevages et Temps'!$J$20+'Alimentation élevages et Temps'!$J$53)</f>
        <v>24</v>
      </c>
      <c r="I19" s="343">
        <f>SUM('Dépenses en élevage'!$H$19-'Dépenses en élevage'!$E$19+'Dépenses en élevage'!$H$52-'Dépenses en élevage'!$E$52)</f>
        <v>5.2</v>
      </c>
      <c r="J19" s="340">
        <f t="shared" si="0"/>
        <v>131.2</v>
      </c>
      <c r="K19" s="341">
        <f t="shared" si="1"/>
        <v>80.2</v>
      </c>
    </row>
    <row r="20" spans="1:11" ht="21.75" customHeight="1">
      <c r="A20" s="478" t="s">
        <v>166</v>
      </c>
      <c r="B20" s="495" t="s">
        <v>167</v>
      </c>
      <c r="C20" s="337">
        <f>SUM('Récapitulatif des temps globaux'!$L$22-'Récapitulatif des temps globaux'!$M$22+'Récapitulatif des temps globaux'!$N$22)</f>
        <v>77</v>
      </c>
      <c r="D20" s="338">
        <f>'Récapitulatif des temps globaux'!$N$22</f>
        <v>0</v>
      </c>
      <c r="E20" s="339">
        <f>'Coût global en intrants'!$O$20</f>
        <v>0</v>
      </c>
      <c r="F20" s="339">
        <f>'Coûts de production en eau'!$K$21</f>
        <v>0</v>
      </c>
      <c r="G20" s="71" t="s">
        <v>260</v>
      </c>
      <c r="H20" s="492">
        <f>SUM('Alimentation élevages et Temps'!$J$21+'Alimentation élevages et Temps'!$J$54)</f>
        <v>34</v>
      </c>
      <c r="I20" s="71">
        <f>SUM('Dépenses en élevage'!$H$20-'Dépenses en élevage'!$E$20+'Dépenses en élevage'!$H$53-'Dépenses en élevage'!$E$53)</f>
        <v>0</v>
      </c>
      <c r="J20" s="337">
        <f t="shared" si="0"/>
        <v>111</v>
      </c>
      <c r="K20" s="338">
        <f t="shared" si="1"/>
        <v>34</v>
      </c>
    </row>
    <row r="21" spans="1:11" ht="21.75" customHeight="1" thickBot="1">
      <c r="A21" s="478"/>
      <c r="B21" s="495" t="s">
        <v>168</v>
      </c>
      <c r="C21" s="337">
        <f>SUM('Récapitulatif des temps globaux'!$L$23-'Récapitulatif des temps globaux'!$M$23+'Récapitulatif des temps globaux'!$N$23)</f>
        <v>31.5</v>
      </c>
      <c r="D21" s="338">
        <f>'Récapitulatif des temps globaux'!$N$23</f>
        <v>0</v>
      </c>
      <c r="E21" s="339">
        <f>'Coût global en intrants'!$O$21</f>
        <v>0</v>
      </c>
      <c r="F21" s="339">
        <f>'Coûts de production en eau'!$K$22</f>
        <v>0</v>
      </c>
      <c r="G21" s="71" t="s">
        <v>260</v>
      </c>
      <c r="H21" s="492">
        <f>SUM('Alimentation élevages et Temps'!$J$22+'Alimentation élevages et Temps'!$J$55)</f>
        <v>31.5</v>
      </c>
      <c r="I21" s="71">
        <f>SUM('Dépenses en élevage'!$H$21-'Dépenses en élevage'!$E$21+'Dépenses en élevage'!$H$54-'Dépenses en élevage'!$E$54)</f>
        <v>0</v>
      </c>
      <c r="J21" s="337">
        <f t="shared" si="0"/>
        <v>63</v>
      </c>
      <c r="K21" s="338">
        <f t="shared" si="1"/>
        <v>31.5</v>
      </c>
    </row>
    <row r="22" spans="1:11" ht="21.75" customHeight="1">
      <c r="A22" s="464" t="s">
        <v>169</v>
      </c>
      <c r="B22" s="497" t="s">
        <v>170</v>
      </c>
      <c r="C22" s="344">
        <f>SUM('Récapitulatif des temps globaux'!$L$24-'Récapitulatif des temps globaux'!$M$24+'Récapitulatif des temps globaux'!$N$24)</f>
        <v>98</v>
      </c>
      <c r="D22" s="345">
        <f>'Récapitulatif des temps globaux'!$N$24</f>
        <v>0</v>
      </c>
      <c r="E22" s="346">
        <f>'Coût global en intrants'!$O$22</f>
        <v>206.2</v>
      </c>
      <c r="F22" s="346">
        <f>'Coûts de production en eau'!$K$23</f>
        <v>142</v>
      </c>
      <c r="G22" s="347" t="s">
        <v>260</v>
      </c>
      <c r="H22" s="498">
        <f>SUM('Alimentation élevages et Temps'!$J$23+'Alimentation élevages et Temps'!$J$56)</f>
        <v>31</v>
      </c>
      <c r="I22" s="347">
        <f>SUM('Dépenses en élevage'!$H$22-'Dépenses en élevage'!$E$22+'Dépenses en élevage'!$H$55-'Dépenses en élevage'!$E$55)</f>
        <v>0</v>
      </c>
      <c r="J22" s="344">
        <f t="shared" si="0"/>
        <v>477.2</v>
      </c>
      <c r="K22" s="345">
        <f t="shared" si="1"/>
        <v>379.2</v>
      </c>
    </row>
    <row r="23" spans="1:11" ht="21.75" customHeight="1" thickBot="1">
      <c r="A23" s="478"/>
      <c r="B23" s="495" t="s">
        <v>171</v>
      </c>
      <c r="C23" s="337">
        <f>SUM('Récapitulatif des temps globaux'!$L$25-'Récapitulatif des temps globaux'!$M$25+'Récapitulatif des temps globaux'!$N$25)</f>
        <v>77.5</v>
      </c>
      <c r="D23" s="338">
        <f>'Récapitulatif des temps globaux'!$N$25</f>
        <v>0</v>
      </c>
      <c r="E23" s="339">
        <f>'Coût global en intrants'!$O$23</f>
        <v>0</v>
      </c>
      <c r="F23" s="339">
        <f>'Coûts de production en eau'!$K$24</f>
        <v>0</v>
      </c>
      <c r="G23" s="71" t="s">
        <v>260</v>
      </c>
      <c r="H23" s="492">
        <f>SUM('Alimentation élevages et Temps'!$J$24+'Alimentation élevages et Temps'!$J$57)</f>
        <v>27.5</v>
      </c>
      <c r="I23" s="71">
        <f>SUM('Dépenses en élevage'!$H$23-'Dépenses en élevage'!$E$23+'Dépenses en élevage'!$H$56-'Dépenses en élevage'!$E$56)</f>
        <v>0</v>
      </c>
      <c r="J23" s="337">
        <f t="shared" si="0"/>
        <v>105</v>
      </c>
      <c r="K23" s="338">
        <f t="shared" si="1"/>
        <v>27.5</v>
      </c>
    </row>
    <row r="24" spans="1:11" ht="21.75" customHeight="1">
      <c r="A24" s="464" t="s">
        <v>172</v>
      </c>
      <c r="B24" s="497" t="s">
        <v>173</v>
      </c>
      <c r="C24" s="344">
        <f>SUM('Récapitulatif des temps globaux'!$L$26-'Récapitulatif des temps globaux'!$M$26+'Récapitulatif des temps globaux'!$N$26)</f>
        <v>28.5</v>
      </c>
      <c r="D24" s="345">
        <f>'Récapitulatif des temps globaux'!$N$26</f>
        <v>0</v>
      </c>
      <c r="E24" s="346">
        <f>'Coût global en intrants'!$O$24</f>
        <v>0</v>
      </c>
      <c r="F24" s="346">
        <f>'Coûts de production en eau'!$K$25</f>
        <v>0</v>
      </c>
      <c r="G24" s="347">
        <v>20</v>
      </c>
      <c r="H24" s="498">
        <f>SUM('Alimentation élevages et Temps'!$J$25+'Alimentation élevages et Temps'!$J$58)</f>
        <v>0</v>
      </c>
      <c r="I24" s="347">
        <f>SUM('Dépenses en élevage'!$H$24-'Dépenses en élevage'!$E$24+'Dépenses en élevage'!$H$57-'Dépenses en élevage'!$E$57)</f>
        <v>0</v>
      </c>
      <c r="J24" s="344">
        <f t="shared" si="0"/>
        <v>48.5</v>
      </c>
      <c r="K24" s="345">
        <f t="shared" si="1"/>
        <v>20</v>
      </c>
    </row>
    <row r="25" spans="1:11" ht="21.75" customHeight="1" thickBot="1">
      <c r="A25" s="478"/>
      <c r="B25" s="495" t="s">
        <v>174</v>
      </c>
      <c r="C25" s="337">
        <f>SUM('Récapitulatif des temps globaux'!$L$27-'Récapitulatif des temps globaux'!$M$27+'Récapitulatif des temps globaux'!$N$27)</f>
        <v>99</v>
      </c>
      <c r="D25" s="338">
        <f>'Récapitulatif des temps globaux'!$N$27</f>
        <v>0</v>
      </c>
      <c r="E25" s="339">
        <f>'Coût global en intrants'!$O$25</f>
        <v>7.8</v>
      </c>
      <c r="F25" s="339">
        <f>'Coûts de production en eau'!$K$26</f>
        <v>0</v>
      </c>
      <c r="G25" s="71">
        <v>5</v>
      </c>
      <c r="H25" s="492">
        <f>SUM('Alimentation élevages et Temps'!$J$26+'Alimentation élevages et Temps'!$J$59)</f>
        <v>20</v>
      </c>
      <c r="I25" s="71">
        <f>SUM('Dépenses en élevage'!$H$25-'Dépenses en élevage'!$E$25+'Dépenses en élevage'!$H$58-'Dépenses en élevage'!$E$58)</f>
        <v>0</v>
      </c>
      <c r="J25" s="337">
        <f t="shared" si="0"/>
        <v>131.8</v>
      </c>
      <c r="K25" s="338">
        <f t="shared" si="1"/>
        <v>32.8</v>
      </c>
    </row>
    <row r="26" spans="1:11" ht="21.75" customHeight="1">
      <c r="A26" s="464" t="s">
        <v>175</v>
      </c>
      <c r="B26" s="497" t="s">
        <v>176</v>
      </c>
      <c r="C26" s="344">
        <f>SUM('Récapitulatif des temps globaux'!$L$28-'Récapitulatif des temps globaux'!$M$28+'Récapitulatif des temps globaux'!$N$28)</f>
        <v>80.25</v>
      </c>
      <c r="D26" s="345">
        <f>'Récapitulatif des temps globaux'!$N$28</f>
        <v>0</v>
      </c>
      <c r="E26" s="346">
        <f>'Coût global en intrants'!$O$26</f>
        <v>12</v>
      </c>
      <c r="F26" s="346">
        <f>'Coûts de production en eau'!$K$27</f>
        <v>0</v>
      </c>
      <c r="G26" s="347" t="s">
        <v>260</v>
      </c>
      <c r="H26" s="498">
        <f>SUM('Alimentation élevages et Temps'!$J$27+'Alimentation élevages et Temps'!$J$60)</f>
        <v>19</v>
      </c>
      <c r="I26" s="347">
        <f>SUM('Dépenses en élevage'!$H$26-'Dépenses en élevage'!$E$26+'Dépenses en élevage'!$H$59-'Dépenses en élevage'!$E$59)</f>
        <v>0</v>
      </c>
      <c r="J26" s="344">
        <f t="shared" si="0"/>
        <v>111.25</v>
      </c>
      <c r="K26" s="345">
        <f t="shared" si="1"/>
        <v>31</v>
      </c>
    </row>
    <row r="27" spans="1:11" ht="21.75" customHeight="1">
      <c r="A27" s="478"/>
      <c r="B27" s="495" t="s">
        <v>177</v>
      </c>
      <c r="C27" s="337">
        <f>SUM('Récapitulatif des temps globaux'!$L$29-'Récapitulatif des temps globaux'!$M$29+'Récapitulatif des temps globaux'!$N$29)</f>
        <v>90.5</v>
      </c>
      <c r="D27" s="338">
        <f>'Récapitulatif des temps globaux'!$N$29</f>
        <v>30</v>
      </c>
      <c r="E27" s="339">
        <f>'Coût global en intrants'!$O$27</f>
        <v>6</v>
      </c>
      <c r="F27" s="339">
        <f>'Coûts de production en eau'!$K$28</f>
        <v>0</v>
      </c>
      <c r="G27" s="71" t="s">
        <v>260</v>
      </c>
      <c r="H27" s="492">
        <f>SUM('Alimentation élevages et Temps'!$J$28+'Alimentation élevages et Temps'!$J$61)</f>
        <v>26.5</v>
      </c>
      <c r="I27" s="71">
        <f>SUM('Dépenses en élevage'!$H$27-'Dépenses en élevage'!$E$27+'Dépenses en élevage'!$H$60-'Dépenses en élevage'!$E$60)</f>
        <v>0</v>
      </c>
      <c r="J27" s="337">
        <f t="shared" si="0"/>
        <v>123</v>
      </c>
      <c r="K27" s="338">
        <f t="shared" si="1"/>
        <v>62.5</v>
      </c>
    </row>
    <row r="28" spans="1:11" ht="21.75" customHeight="1" thickBot="1">
      <c r="A28" s="47"/>
      <c r="B28" s="493" t="s">
        <v>178</v>
      </c>
      <c r="C28" s="340">
        <f>SUM('Récapitulatif des temps globaux'!$L$30-'Récapitulatif des temps globaux'!$M$30+'Récapitulatif des temps globaux'!$N$30)</f>
        <v>21</v>
      </c>
      <c r="D28" s="341">
        <f>'Récapitulatif des temps globaux'!$N$30</f>
        <v>0</v>
      </c>
      <c r="E28" s="342">
        <f>'Coût global en intrants'!$O$28</f>
        <v>0</v>
      </c>
      <c r="F28" s="342">
        <f>'Coûts de production en eau'!$K$29</f>
        <v>0</v>
      </c>
      <c r="G28" s="343">
        <v>464</v>
      </c>
      <c r="H28" s="494">
        <f>SUM('Alimentation élevages et Temps'!$J$29+'Alimentation élevages et Temps'!$J$62)</f>
        <v>0</v>
      </c>
      <c r="I28" s="343">
        <f>SUM('Dépenses en élevage'!$H$28-'Dépenses en élevage'!$E$28+'Dépenses en élevage'!$H$61-'Dépenses en élevage'!$E$61)</f>
        <v>0</v>
      </c>
      <c r="J28" s="340">
        <f t="shared" si="0"/>
        <v>485</v>
      </c>
      <c r="K28" s="341">
        <f t="shared" si="1"/>
        <v>464</v>
      </c>
    </row>
    <row r="29" spans="1:11" ht="21.75" customHeight="1">
      <c r="A29" s="478" t="s">
        <v>179</v>
      </c>
      <c r="B29" s="495" t="s">
        <v>180</v>
      </c>
      <c r="C29" s="337">
        <f>SUM('Récapitulatif des temps globaux'!$L$31-'Récapitulatif des temps globaux'!$M$31+'Récapitulatif des temps globaux'!$N$31)</f>
        <v>194.5</v>
      </c>
      <c r="D29" s="338">
        <f>'Récapitulatif des temps globaux'!$N$31</f>
        <v>165</v>
      </c>
      <c r="E29" s="339">
        <f>'Coût global en intrants'!$O$29</f>
        <v>0</v>
      </c>
      <c r="F29" s="339">
        <f>'Coûts de production en eau'!$K$30</f>
        <v>0</v>
      </c>
      <c r="G29" s="71">
        <v>179.5</v>
      </c>
      <c r="H29" s="492">
        <f>SUM('Alimentation élevages et Temps'!$J$30+'Alimentation élevages et Temps'!$J$63)</f>
        <v>13</v>
      </c>
      <c r="I29" s="71">
        <f>SUM('Dépenses en élevage'!$H$29-'Dépenses en élevage'!$E$29+'Dépenses en élevage'!$H$62-'Dépenses en élevage'!$E$62)</f>
        <v>0</v>
      </c>
      <c r="J29" s="337">
        <f t="shared" si="0"/>
        <v>387</v>
      </c>
      <c r="K29" s="338">
        <f t="shared" si="1"/>
        <v>357.5</v>
      </c>
    </row>
    <row r="30" spans="1:11" ht="21.75" customHeight="1" thickBot="1">
      <c r="A30" s="47"/>
      <c r="B30" s="493" t="s">
        <v>181</v>
      </c>
      <c r="C30" s="340">
        <f>SUM('Récapitulatif des temps globaux'!$L$32-'Récapitulatif des temps globaux'!$M$32+'Récapitulatif des temps globaux'!$N$32)</f>
        <v>22.25</v>
      </c>
      <c r="D30" s="341">
        <f>'Récapitulatif des temps globaux'!$N$32</f>
        <v>0</v>
      </c>
      <c r="E30" s="342">
        <f>'Coût global en intrants'!$O$30</f>
        <v>0</v>
      </c>
      <c r="F30" s="342">
        <f>'Coûts de production en eau'!$K$31</f>
        <v>0</v>
      </c>
      <c r="G30" s="343" t="s">
        <v>260</v>
      </c>
      <c r="H30" s="494">
        <f>SUM('Alimentation élevages et Temps'!$J$31+'Alimentation élevages et Temps'!$J$64)</f>
        <v>0</v>
      </c>
      <c r="I30" s="343">
        <f>SUM('Dépenses en élevage'!$H$30-'Dépenses en élevage'!$E$30+'Dépenses en élevage'!$H$63-'Dépenses en élevage'!$E$63)</f>
        <v>0</v>
      </c>
      <c r="J30" s="340">
        <f t="shared" si="0"/>
        <v>22.25</v>
      </c>
      <c r="K30" s="341">
        <f t="shared" si="1"/>
        <v>0</v>
      </c>
    </row>
    <row r="31" spans="1:11" ht="21.75" customHeight="1" thickBot="1">
      <c r="A31" s="47" t="s">
        <v>140</v>
      </c>
      <c r="B31" s="348"/>
      <c r="C31" s="340">
        <f aca="true" t="shared" si="2" ref="C31:I31">SUM(C5:C30)</f>
        <v>1950.5</v>
      </c>
      <c r="D31" s="342">
        <f t="shared" si="2"/>
        <v>221.5</v>
      </c>
      <c r="E31" s="340">
        <f t="shared" si="2"/>
        <v>344.5</v>
      </c>
      <c r="F31" s="342">
        <f t="shared" si="2"/>
        <v>262</v>
      </c>
      <c r="G31" s="342">
        <f t="shared" si="2"/>
        <v>668.5</v>
      </c>
      <c r="H31" s="340">
        <f t="shared" si="2"/>
        <v>463.3</v>
      </c>
      <c r="I31" s="342">
        <f t="shared" si="2"/>
        <v>31.350000000000005</v>
      </c>
      <c r="J31" s="340">
        <f t="shared" si="0"/>
        <v>3720.15</v>
      </c>
      <c r="K31" s="341">
        <f t="shared" si="1"/>
        <v>1991.1499999999999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defaultGridColor="0" zoomScale="85" zoomScaleNormal="85" colorId="37" workbookViewId="0" topLeftCell="A1">
      <pane ySplit="7" topLeftCell="MZI15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14" width="10.00390625" style="351" customWidth="1"/>
    <col min="15" max="16384" width="12.75390625" style="351" customWidth="1"/>
  </cols>
  <sheetData>
    <row r="1" spans="1:10" ht="21.75" customHeight="1">
      <c r="A1" s="349" t="s">
        <v>127</v>
      </c>
      <c r="B1" s="350"/>
      <c r="C1" s="350"/>
      <c r="E1" s="352"/>
      <c r="F1" s="353"/>
      <c r="G1" s="353"/>
      <c r="H1" s="353" t="s">
        <v>119</v>
      </c>
      <c r="I1" s="353"/>
      <c r="J1" s="353"/>
    </row>
    <row r="2" spans="1:10" ht="21.75" customHeight="1">
      <c r="A2" s="354" t="s">
        <v>129</v>
      </c>
      <c r="B2" s="350"/>
      <c r="C2" s="350"/>
      <c r="E2" s="352"/>
      <c r="F2" s="353"/>
      <c r="G2" s="353"/>
      <c r="H2" s="353" t="s">
        <v>120</v>
      </c>
      <c r="I2" s="353"/>
      <c r="J2" s="353"/>
    </row>
    <row r="3" spans="1:11" ht="21.75" customHeight="1" thickBot="1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5"/>
    </row>
    <row r="4" spans="1:14" ht="18.75" customHeight="1">
      <c r="A4" s="356"/>
      <c r="B4" s="357"/>
      <c r="C4" s="358" t="s">
        <v>103</v>
      </c>
      <c r="D4" s="359"/>
      <c r="E4" s="360"/>
      <c r="F4" s="361" t="s">
        <v>105</v>
      </c>
      <c r="G4" s="359"/>
      <c r="H4" s="359"/>
      <c r="I4" s="359"/>
      <c r="J4" s="359"/>
      <c r="K4" s="359"/>
      <c r="L4" s="362" t="s">
        <v>121</v>
      </c>
      <c r="M4" s="363"/>
      <c r="N4" s="360"/>
    </row>
    <row r="5" spans="1:14" ht="15.75" customHeight="1">
      <c r="A5" s="364"/>
      <c r="B5" s="365"/>
      <c r="C5" s="366" t="s">
        <v>122</v>
      </c>
      <c r="D5" s="367"/>
      <c r="E5" s="368"/>
      <c r="F5" s="369" t="s">
        <v>123</v>
      </c>
      <c r="G5" s="370"/>
      <c r="H5" s="371"/>
      <c r="I5" s="369" t="s">
        <v>124</v>
      </c>
      <c r="J5" s="370"/>
      <c r="K5" s="370"/>
      <c r="L5" s="366" t="s">
        <v>125</v>
      </c>
      <c r="M5" s="367"/>
      <c r="N5" s="368"/>
    </row>
    <row r="6" spans="1:14" ht="19.5" customHeight="1">
      <c r="A6" s="364" t="s">
        <v>132</v>
      </c>
      <c r="B6" s="365" t="s">
        <v>133</v>
      </c>
      <c r="C6" s="372" t="s">
        <v>33</v>
      </c>
      <c r="D6" s="373"/>
      <c r="E6" s="374" t="s">
        <v>19</v>
      </c>
      <c r="F6" s="369" t="s">
        <v>33</v>
      </c>
      <c r="G6" s="370"/>
      <c r="H6" s="375" t="s">
        <v>19</v>
      </c>
      <c r="I6" s="369" t="s">
        <v>33</v>
      </c>
      <c r="J6" s="370"/>
      <c r="K6" s="376" t="s">
        <v>19</v>
      </c>
      <c r="L6" s="372" t="s">
        <v>33</v>
      </c>
      <c r="M6" s="377"/>
      <c r="N6" s="374" t="s">
        <v>19</v>
      </c>
    </row>
    <row r="7" spans="1:14" ht="27" customHeight="1" thickBot="1">
      <c r="A7" s="378"/>
      <c r="B7" s="379"/>
      <c r="C7" s="380" t="s">
        <v>38</v>
      </c>
      <c r="D7" s="381" t="s">
        <v>39</v>
      </c>
      <c r="E7" s="382" t="s">
        <v>40</v>
      </c>
      <c r="F7" s="383" t="s">
        <v>38</v>
      </c>
      <c r="G7" s="384" t="s">
        <v>39</v>
      </c>
      <c r="H7" s="382" t="s">
        <v>40</v>
      </c>
      <c r="I7" s="383" t="s">
        <v>126</v>
      </c>
      <c r="J7" s="384" t="s">
        <v>39</v>
      </c>
      <c r="K7" s="385" t="s">
        <v>40</v>
      </c>
      <c r="L7" s="380" t="s">
        <v>38</v>
      </c>
      <c r="M7" s="384" t="s">
        <v>39</v>
      </c>
      <c r="N7" s="382" t="s">
        <v>40</v>
      </c>
    </row>
    <row r="8" spans="1:14" ht="21.75" customHeight="1">
      <c r="A8" s="386" t="s">
        <v>144</v>
      </c>
      <c r="B8" s="387" t="s">
        <v>145</v>
      </c>
      <c r="C8" s="388">
        <f>'Récapitulatif des récoltes'!$C$6</f>
        <v>33</v>
      </c>
      <c r="D8" s="389">
        <f>'Récapitulatif des récoltes'!$D$6</f>
        <v>0</v>
      </c>
      <c r="E8" s="390">
        <f>'Récapitulatif des récoltes'!$E$6</f>
        <v>0</v>
      </c>
      <c r="F8" s="391">
        <f>'Production du lait'!$J$6</f>
        <v>0</v>
      </c>
      <c r="G8" s="391">
        <f>'Production du lait'!$E$6</f>
        <v>0</v>
      </c>
      <c r="H8" s="390">
        <f>'Production du lait'!$I$6</f>
        <v>0</v>
      </c>
      <c r="I8" s="391">
        <f>'Mouvements des troupeaux'!$Q$5</f>
        <v>0</v>
      </c>
      <c r="J8" s="391">
        <f>'Mouvements des troupeaux'!$R$5</f>
        <v>0</v>
      </c>
      <c r="K8" s="391">
        <f>'Mouvements des troupeaux'!$E$5</f>
        <v>0</v>
      </c>
      <c r="L8" s="388">
        <f aca="true" t="shared" si="0" ref="L8:N33">SUM(I8,F8,C8)</f>
        <v>33</v>
      </c>
      <c r="M8" s="391">
        <f t="shared" si="0"/>
        <v>0</v>
      </c>
      <c r="N8" s="390">
        <f t="shared" si="0"/>
        <v>0</v>
      </c>
    </row>
    <row r="9" spans="1:14" ht="21.75" customHeight="1" thickBot="1">
      <c r="A9" s="392"/>
      <c r="B9" s="393" t="s">
        <v>146</v>
      </c>
      <c r="C9" s="394">
        <f>'Récapitulatif des récoltes'!$C$7</f>
        <v>27</v>
      </c>
      <c r="D9" s="395">
        <f>'Récapitulatif des récoltes'!$D$7</f>
        <v>0</v>
      </c>
      <c r="E9" s="396">
        <f>'Récapitulatif des récoltes'!$E$7</f>
        <v>0</v>
      </c>
      <c r="F9" s="397">
        <f>'Production du lait'!$J$7</f>
        <v>0</v>
      </c>
      <c r="G9" s="397">
        <f>'Production du lait'!$E$7</f>
        <v>0</v>
      </c>
      <c r="H9" s="396">
        <f>'Production du lait'!$I$7</f>
        <v>0</v>
      </c>
      <c r="I9" s="397">
        <f>'Mouvements des troupeaux'!$Q$6</f>
        <v>0</v>
      </c>
      <c r="J9" s="397">
        <f>'Mouvements des troupeaux'!$R$6</f>
        <v>0</v>
      </c>
      <c r="K9" s="397">
        <f>'Mouvements des troupeaux'!$E$6</f>
        <v>0</v>
      </c>
      <c r="L9" s="394">
        <f t="shared" si="0"/>
        <v>27</v>
      </c>
      <c r="M9" s="397">
        <f t="shared" si="0"/>
        <v>0</v>
      </c>
      <c r="N9" s="396">
        <f t="shared" si="0"/>
        <v>0</v>
      </c>
    </row>
    <row r="10" spans="1:14" ht="21.75" customHeight="1">
      <c r="A10" s="398" t="s">
        <v>147</v>
      </c>
      <c r="B10" s="399" t="s">
        <v>148</v>
      </c>
      <c r="C10" s="388">
        <f>'Récapitulatif des récoltes'!$C$8</f>
        <v>27</v>
      </c>
      <c r="D10" s="389">
        <f>'Récapitulatif des récoltes'!$D$8</f>
        <v>0</v>
      </c>
      <c r="E10" s="390">
        <f>'Récapitulatif des récoltes'!$E$8</f>
        <v>0</v>
      </c>
      <c r="F10" s="391">
        <f>'Production du lait'!$J$8</f>
        <v>0</v>
      </c>
      <c r="G10" s="391">
        <f>'Production du lait'!$E$8</f>
        <v>0</v>
      </c>
      <c r="H10" s="390">
        <f>'Production du lait'!$I$8</f>
        <v>0</v>
      </c>
      <c r="I10" s="391">
        <f>SUM('Mouvements des troupeaux'!$Q$8+'Mouvements des troupeaux'!$Q$7)</f>
        <v>0</v>
      </c>
      <c r="J10" s="391">
        <f>SUM('Mouvements des troupeaux'!$E$8+'Mouvements des troupeaux'!$E$7)</f>
        <v>0</v>
      </c>
      <c r="K10" s="391">
        <f>SUM('Mouvements des troupeaux'!$R$8+'Mouvements des troupeaux'!$R$7)</f>
        <v>0</v>
      </c>
      <c r="L10" s="388">
        <f t="shared" si="0"/>
        <v>27</v>
      </c>
      <c r="M10" s="391">
        <f t="shared" si="0"/>
        <v>0</v>
      </c>
      <c r="N10" s="390">
        <f t="shared" si="0"/>
        <v>0</v>
      </c>
    </row>
    <row r="11" spans="1:14" ht="21.75" customHeight="1" thickBot="1">
      <c r="A11" s="392"/>
      <c r="B11" s="393" t="s">
        <v>149</v>
      </c>
      <c r="C11" s="394">
        <f>'Récapitulatif des récoltes'!$C$9</f>
        <v>28</v>
      </c>
      <c r="D11" s="395">
        <f>'Récapitulatif des récoltes'!$D$9</f>
        <v>0</v>
      </c>
      <c r="E11" s="396">
        <f>'Récapitulatif des récoltes'!$E$9</f>
        <v>0</v>
      </c>
      <c r="F11" s="397">
        <f>'Production du lait'!$J$9</f>
        <v>0</v>
      </c>
      <c r="G11" s="397">
        <f>'Production du lait'!$E$9</f>
        <v>0</v>
      </c>
      <c r="H11" s="396">
        <f>'Production du lait'!$I$9</f>
        <v>0</v>
      </c>
      <c r="I11" s="397">
        <f>'Mouvements des troupeaux'!$Q$9</f>
        <v>0</v>
      </c>
      <c r="J11" s="397">
        <f>'Mouvements des troupeaux'!$R$9</f>
        <v>0</v>
      </c>
      <c r="K11" s="397">
        <f>'Mouvements des troupeaux'!$E$9</f>
        <v>0</v>
      </c>
      <c r="L11" s="394">
        <f t="shared" si="0"/>
        <v>28</v>
      </c>
      <c r="M11" s="397">
        <f t="shared" si="0"/>
        <v>0</v>
      </c>
      <c r="N11" s="396">
        <f t="shared" si="0"/>
        <v>0</v>
      </c>
    </row>
    <row r="12" spans="1:14" ht="21.75" customHeight="1">
      <c r="A12" s="398" t="s">
        <v>150</v>
      </c>
      <c r="B12" s="399" t="s">
        <v>151</v>
      </c>
      <c r="C12" s="388">
        <f>'Récapitulatif des récoltes'!$C$10</f>
        <v>27.8</v>
      </c>
      <c r="D12" s="389">
        <f>'Récapitulatif des récoltes'!$D$10</f>
        <v>0</v>
      </c>
      <c r="E12" s="390">
        <f>'Récapitulatif des récoltes'!$E$10</f>
        <v>0</v>
      </c>
      <c r="F12" s="391">
        <f>'Production du lait'!$J$10</f>
        <v>0</v>
      </c>
      <c r="G12" s="391">
        <f>'Production du lait'!$E$10</f>
        <v>0</v>
      </c>
      <c r="H12" s="390">
        <f>'Production du lait'!$I$10</f>
        <v>0</v>
      </c>
      <c r="I12" s="391">
        <f>'Mouvements des troupeaux'!$Q$10</f>
        <v>240</v>
      </c>
      <c r="J12" s="391">
        <f>'Mouvements des troupeaux'!$R$10</f>
        <v>0</v>
      </c>
      <c r="K12" s="391">
        <f>'Mouvements des troupeaux'!$E$10</f>
        <v>0</v>
      </c>
      <c r="L12" s="388">
        <f t="shared" si="0"/>
        <v>267.8</v>
      </c>
      <c r="M12" s="391">
        <f t="shared" si="0"/>
        <v>0</v>
      </c>
      <c r="N12" s="390">
        <f t="shared" si="0"/>
        <v>0</v>
      </c>
    </row>
    <row r="13" spans="1:14" ht="21.75" customHeight="1" thickBot="1">
      <c r="A13" s="398"/>
      <c r="B13" s="399" t="s">
        <v>152</v>
      </c>
      <c r="C13" s="388">
        <f>'Récapitulatif des récoltes'!$C$11</f>
        <v>13.87</v>
      </c>
      <c r="D13" s="389">
        <f>'Récapitulatif des récoltes'!$D$11</f>
        <v>0</v>
      </c>
      <c r="E13" s="390">
        <f>'Récapitulatif des récoltes'!$E$11</f>
        <v>0</v>
      </c>
      <c r="F13" s="391">
        <f>'Production du lait'!$J$11</f>
        <v>0</v>
      </c>
      <c r="G13" s="391">
        <f>'Production du lait'!$E$11</f>
        <v>0</v>
      </c>
      <c r="H13" s="390">
        <f>'Production du lait'!$I$11</f>
        <v>0</v>
      </c>
      <c r="I13" s="391">
        <f>'Mouvements des troupeaux'!$Q$11</f>
        <v>70</v>
      </c>
      <c r="J13" s="391">
        <f>'Mouvements des troupeaux'!$R$11</f>
        <v>0</v>
      </c>
      <c r="K13" s="391">
        <f>'Mouvements des troupeaux'!$E$11</f>
        <v>0</v>
      </c>
      <c r="L13" s="388">
        <f t="shared" si="0"/>
        <v>83.87</v>
      </c>
      <c r="M13" s="391">
        <f t="shared" si="0"/>
        <v>0</v>
      </c>
      <c r="N13" s="390">
        <f t="shared" si="0"/>
        <v>0</v>
      </c>
    </row>
    <row r="14" spans="1:14" ht="21.75" customHeight="1">
      <c r="A14" s="386" t="s">
        <v>153</v>
      </c>
      <c r="B14" s="400" t="s">
        <v>154</v>
      </c>
      <c r="C14" s="401">
        <f>'Récapitulatif des récoltes'!$C$12</f>
        <v>27</v>
      </c>
      <c r="D14" s="402">
        <f>'Récapitulatif des récoltes'!$D$12</f>
        <v>0</v>
      </c>
      <c r="E14" s="403">
        <f>'Récapitulatif des récoltes'!$E$12</f>
        <v>0</v>
      </c>
      <c r="F14" s="404">
        <f>'Production du lait'!$J$12</f>
        <v>0</v>
      </c>
      <c r="G14" s="404">
        <f>'Production du lait'!$E$12</f>
        <v>0</v>
      </c>
      <c r="H14" s="403">
        <f>'Production du lait'!$I$12</f>
        <v>0</v>
      </c>
      <c r="I14" s="404">
        <f>'Mouvements des troupeaux'!$Q$12</f>
        <v>0</v>
      </c>
      <c r="J14" s="404">
        <f>'Mouvements des troupeaux'!$R$12</f>
        <v>0</v>
      </c>
      <c r="K14" s="404">
        <f>'Mouvements des troupeaux'!$E$12</f>
        <v>0</v>
      </c>
      <c r="L14" s="401">
        <f t="shared" si="0"/>
        <v>27</v>
      </c>
      <c r="M14" s="404">
        <f t="shared" si="0"/>
        <v>0</v>
      </c>
      <c r="N14" s="403">
        <f t="shared" si="0"/>
        <v>0</v>
      </c>
    </row>
    <row r="15" spans="1:14" ht="21.75" customHeight="1" thickBot="1">
      <c r="A15" s="398"/>
      <c r="B15" s="399" t="s">
        <v>155</v>
      </c>
      <c r="C15" s="388">
        <f>'Récapitulatif des récoltes'!$C$13</f>
        <v>0</v>
      </c>
      <c r="D15" s="389">
        <f>'Récapitulatif des récoltes'!$D$13</f>
        <v>0</v>
      </c>
      <c r="E15" s="390">
        <f>'Récapitulatif des récoltes'!$E$13</f>
        <v>0</v>
      </c>
      <c r="F15" s="391">
        <f>'Production du lait'!$J$13</f>
        <v>0</v>
      </c>
      <c r="G15" s="391">
        <f>'Production du lait'!$E$13</f>
        <v>0</v>
      </c>
      <c r="H15" s="390">
        <f>'Production du lait'!$I$13</f>
        <v>0</v>
      </c>
      <c r="I15" s="391">
        <f>'Mouvements des troupeaux'!$Q$13</f>
        <v>30</v>
      </c>
      <c r="J15" s="391">
        <f>'Mouvements des troupeaux'!$R$13</f>
        <v>0</v>
      </c>
      <c r="K15" s="391">
        <f>'Mouvements des troupeaux'!$E$13</f>
        <v>0</v>
      </c>
      <c r="L15" s="388">
        <f t="shared" si="0"/>
        <v>30</v>
      </c>
      <c r="M15" s="391">
        <f t="shared" si="0"/>
        <v>0</v>
      </c>
      <c r="N15" s="390">
        <f t="shared" si="0"/>
        <v>0</v>
      </c>
    </row>
    <row r="16" spans="1:14" ht="21.75" customHeight="1">
      <c r="A16" s="386" t="s">
        <v>156</v>
      </c>
      <c r="B16" s="400" t="s">
        <v>157</v>
      </c>
      <c r="C16" s="401">
        <f>'Récapitulatif des récoltes'!$C$14</f>
        <v>20</v>
      </c>
      <c r="D16" s="402">
        <f>'Récapitulatif des récoltes'!$D$14</f>
        <v>0</v>
      </c>
      <c r="E16" s="403">
        <f>'Récapitulatif des récoltes'!$E$14</f>
        <v>0</v>
      </c>
      <c r="F16" s="404">
        <f>'Production du lait'!$J$14</f>
        <v>0</v>
      </c>
      <c r="G16" s="404">
        <f>'Production du lait'!$E$14</f>
        <v>0</v>
      </c>
      <c r="H16" s="403">
        <f>'Production du lait'!$I$14</f>
        <v>0</v>
      </c>
      <c r="I16" s="404">
        <f>'Mouvements des troupeaux'!$Q$14</f>
        <v>0</v>
      </c>
      <c r="J16" s="404">
        <f>'Mouvements des troupeaux'!$R$14</f>
        <v>0</v>
      </c>
      <c r="K16" s="404">
        <f>'Mouvements des troupeaux'!$E$14</f>
        <v>0</v>
      </c>
      <c r="L16" s="401">
        <f t="shared" si="0"/>
        <v>20</v>
      </c>
      <c r="M16" s="404">
        <f t="shared" si="0"/>
        <v>0</v>
      </c>
      <c r="N16" s="403">
        <f t="shared" si="0"/>
        <v>0</v>
      </c>
    </row>
    <row r="17" spans="1:14" ht="21.75" customHeight="1" thickBot="1">
      <c r="A17" s="398"/>
      <c r="B17" s="399" t="s">
        <v>158</v>
      </c>
      <c r="C17" s="388">
        <f>'Récapitulatif des récoltes'!$C$15</f>
        <v>48.115</v>
      </c>
      <c r="D17" s="389">
        <f>'Récapitulatif des récoltes'!$D$15</f>
        <v>0</v>
      </c>
      <c r="E17" s="390">
        <f>'Récapitulatif des récoltes'!$E$15</f>
        <v>0</v>
      </c>
      <c r="F17" s="391">
        <f>'Production du lait'!$J$15</f>
        <v>0</v>
      </c>
      <c r="G17" s="391">
        <f>'Production du lait'!$E$15</f>
        <v>0</v>
      </c>
      <c r="H17" s="390">
        <f>'Production du lait'!$I$15</f>
        <v>0</v>
      </c>
      <c r="I17" s="391">
        <f>'Mouvements des troupeaux'!$Q$15</f>
        <v>0</v>
      </c>
      <c r="J17" s="391">
        <f>'Mouvements des troupeaux'!$R$15</f>
        <v>0</v>
      </c>
      <c r="K17" s="391">
        <f>'Mouvements des troupeaux'!$E$15</f>
        <v>0</v>
      </c>
      <c r="L17" s="388">
        <f t="shared" si="0"/>
        <v>48.115</v>
      </c>
      <c r="M17" s="391">
        <f t="shared" si="0"/>
        <v>0</v>
      </c>
      <c r="N17" s="390">
        <f t="shared" si="0"/>
        <v>0</v>
      </c>
    </row>
    <row r="18" spans="1:14" ht="21.75" customHeight="1">
      <c r="A18" s="386" t="s">
        <v>159</v>
      </c>
      <c r="B18" s="400" t="s">
        <v>160</v>
      </c>
      <c r="C18" s="401">
        <f>'Récapitulatif des récoltes'!$C$16</f>
        <v>60.7</v>
      </c>
      <c r="D18" s="402">
        <f>'Récapitulatif des récoltes'!$D$16</f>
        <v>0</v>
      </c>
      <c r="E18" s="403">
        <f>'Récapitulatif des récoltes'!$E$16</f>
        <v>50</v>
      </c>
      <c r="F18" s="404">
        <f>'Production du lait'!$J$16</f>
        <v>0</v>
      </c>
      <c r="G18" s="404">
        <f>'Production du lait'!$E$16</f>
        <v>0</v>
      </c>
      <c r="H18" s="403">
        <f>'Production du lait'!$I$16</f>
        <v>0</v>
      </c>
      <c r="I18" s="404">
        <f>'Mouvements des troupeaux'!$Q$16</f>
        <v>0</v>
      </c>
      <c r="J18" s="404">
        <f>'Mouvements des troupeaux'!$R$16</f>
        <v>0</v>
      </c>
      <c r="K18" s="404">
        <f>'Mouvements des troupeaux'!$E$16</f>
        <v>0</v>
      </c>
      <c r="L18" s="401">
        <f t="shared" si="0"/>
        <v>60.7</v>
      </c>
      <c r="M18" s="404">
        <f t="shared" si="0"/>
        <v>0</v>
      </c>
      <c r="N18" s="403">
        <f t="shared" si="0"/>
        <v>50</v>
      </c>
    </row>
    <row r="19" spans="1:14" ht="21.75" customHeight="1">
      <c r="A19" s="398"/>
      <c r="B19" s="399" t="s">
        <v>161</v>
      </c>
      <c r="C19" s="388">
        <f>'Récapitulatif des récoltes'!$C$17</f>
        <v>51.9</v>
      </c>
      <c r="D19" s="389">
        <f>'Récapitulatif des récoltes'!$D$17</f>
        <v>0</v>
      </c>
      <c r="E19" s="390">
        <f>'Récapitulatif des récoltes'!$E$17</f>
        <v>0</v>
      </c>
      <c r="F19" s="391">
        <f>'Production du lait'!$J$17</f>
        <v>0</v>
      </c>
      <c r="G19" s="391">
        <f>'Production du lait'!$E$17</f>
        <v>0</v>
      </c>
      <c r="H19" s="390">
        <f>'Production du lait'!$I$17</f>
        <v>0</v>
      </c>
      <c r="I19" s="391">
        <f>'Mouvements des troupeaux'!$Q$17</f>
        <v>0</v>
      </c>
      <c r="J19" s="391">
        <f>'Mouvements des troupeaux'!$R$17</f>
        <v>0</v>
      </c>
      <c r="K19" s="391">
        <f>'Mouvements des troupeaux'!$E$17</f>
        <v>0</v>
      </c>
      <c r="L19" s="388">
        <f t="shared" si="0"/>
        <v>51.9</v>
      </c>
      <c r="M19" s="391">
        <f t="shared" si="0"/>
        <v>0</v>
      </c>
      <c r="N19" s="390">
        <f t="shared" si="0"/>
        <v>0</v>
      </c>
    </row>
    <row r="20" spans="1:14" ht="21.75" customHeight="1" thickBot="1">
      <c r="A20" s="392"/>
      <c r="B20" s="393" t="s">
        <v>162</v>
      </c>
      <c r="C20" s="394">
        <f>'Récapitulatif des récoltes'!$C$18</f>
        <v>35.1</v>
      </c>
      <c r="D20" s="395">
        <f>'Récapitulatif des récoltes'!$D$18</f>
        <v>0</v>
      </c>
      <c r="E20" s="396">
        <f>'Récapitulatif des récoltes'!$E$18</f>
        <v>0</v>
      </c>
      <c r="F20" s="397">
        <f>'Production du lait'!$J$18</f>
        <v>0</v>
      </c>
      <c r="G20" s="397">
        <f>'Production du lait'!$E$18</f>
        <v>0</v>
      </c>
      <c r="H20" s="396">
        <f>'Production du lait'!$I$18</f>
        <v>0</v>
      </c>
      <c r="I20" s="397">
        <f>'Mouvements des troupeaux'!$Q$18</f>
        <v>-630</v>
      </c>
      <c r="J20" s="397">
        <f>'Mouvements des troupeaux'!$R$18</f>
        <v>0</v>
      </c>
      <c r="K20" s="397">
        <f>'Mouvements des troupeaux'!$E$18</f>
        <v>0</v>
      </c>
      <c r="L20" s="394">
        <f t="shared" si="0"/>
        <v>-594.9</v>
      </c>
      <c r="M20" s="397">
        <f t="shared" si="0"/>
        <v>0</v>
      </c>
      <c r="N20" s="396">
        <f t="shared" si="0"/>
        <v>0</v>
      </c>
    </row>
    <row r="21" spans="1:14" ht="21.75" customHeight="1">
      <c r="A21" s="398" t="s">
        <v>163</v>
      </c>
      <c r="B21" s="399" t="s">
        <v>164</v>
      </c>
      <c r="C21" s="388">
        <f>'Récapitulatif des récoltes'!$C$19</f>
        <v>400</v>
      </c>
      <c r="D21" s="389">
        <f>'Récapitulatif des récoltes'!$D$19</f>
        <v>0</v>
      </c>
      <c r="E21" s="390">
        <f>'Récapitulatif des récoltes'!$E$19</f>
        <v>400</v>
      </c>
      <c r="F21" s="391">
        <f>'Production du lait'!$J$19</f>
        <v>0</v>
      </c>
      <c r="G21" s="391">
        <f>'Production du lait'!$E$19</f>
        <v>0</v>
      </c>
      <c r="H21" s="390">
        <f>'Production du lait'!$I$19</f>
        <v>0</v>
      </c>
      <c r="I21" s="391">
        <f>'Mouvements des troupeaux'!$Q$19</f>
        <v>0</v>
      </c>
      <c r="J21" s="391">
        <f>'Mouvements des troupeaux'!$R$19</f>
        <v>0</v>
      </c>
      <c r="K21" s="391">
        <f>'Mouvements des troupeaux'!$E$19</f>
        <v>0</v>
      </c>
      <c r="L21" s="388">
        <f t="shared" si="0"/>
        <v>400</v>
      </c>
      <c r="M21" s="391">
        <f t="shared" si="0"/>
        <v>0</v>
      </c>
      <c r="N21" s="390">
        <f t="shared" si="0"/>
        <v>400</v>
      </c>
    </row>
    <row r="22" spans="1:14" ht="21.75" customHeight="1" thickBot="1">
      <c r="A22" s="392"/>
      <c r="B22" s="393" t="s">
        <v>165</v>
      </c>
      <c r="C22" s="394">
        <f>'Récapitulatif des récoltes'!$C$20</f>
        <v>31.5</v>
      </c>
      <c r="D22" s="395">
        <f>'Récapitulatif des récoltes'!$D$20</f>
        <v>0</v>
      </c>
      <c r="E22" s="396">
        <f>'Récapitulatif des récoltes'!$E$20</f>
        <v>0</v>
      </c>
      <c r="F22" s="397">
        <f>'Production du lait'!$J$20</f>
        <v>0</v>
      </c>
      <c r="G22" s="397">
        <f>'Production du lait'!$E$20</f>
        <v>0</v>
      </c>
      <c r="H22" s="396">
        <f>'Production du lait'!$I$20</f>
        <v>0</v>
      </c>
      <c r="I22" s="397">
        <f>'Mouvements des troupeaux'!$Q$20</f>
        <v>-47</v>
      </c>
      <c r="J22" s="397">
        <f>'Mouvements des troupeaux'!$R$20</f>
        <v>0</v>
      </c>
      <c r="K22" s="397">
        <f>'Mouvements des troupeaux'!$E$20</f>
        <v>0</v>
      </c>
      <c r="L22" s="394">
        <f t="shared" si="0"/>
        <v>-15.5</v>
      </c>
      <c r="M22" s="397">
        <f t="shared" si="0"/>
        <v>0</v>
      </c>
      <c r="N22" s="396">
        <f t="shared" si="0"/>
        <v>0</v>
      </c>
    </row>
    <row r="23" spans="1:14" ht="21.75" customHeight="1">
      <c r="A23" s="398" t="s">
        <v>166</v>
      </c>
      <c r="B23" s="399" t="s">
        <v>167</v>
      </c>
      <c r="C23" s="388">
        <f>'Récapitulatif des récoltes'!$C$21</f>
        <v>25.2</v>
      </c>
      <c r="D23" s="389">
        <f>'Récapitulatif des récoltes'!$D$21</f>
        <v>0</v>
      </c>
      <c r="E23" s="390">
        <f>'Récapitulatif des récoltes'!$E$21</f>
        <v>0</v>
      </c>
      <c r="F23" s="391">
        <f>'Production du lait'!$J$21</f>
        <v>0</v>
      </c>
      <c r="G23" s="391">
        <f>'Production du lait'!$E$21</f>
        <v>0</v>
      </c>
      <c r="H23" s="390">
        <f>'Production du lait'!$I$21</f>
        <v>0</v>
      </c>
      <c r="I23" s="391">
        <f>'Mouvements des troupeaux'!$Q$21</f>
        <v>0</v>
      </c>
      <c r="J23" s="391">
        <f>'Mouvements des troupeaux'!$R$21</f>
        <v>0</v>
      </c>
      <c r="K23" s="391">
        <f>'Mouvements des troupeaux'!$E$21</f>
        <v>0</v>
      </c>
      <c r="L23" s="388">
        <f t="shared" si="0"/>
        <v>25.2</v>
      </c>
      <c r="M23" s="391">
        <f t="shared" si="0"/>
        <v>0</v>
      </c>
      <c r="N23" s="390">
        <f t="shared" si="0"/>
        <v>0</v>
      </c>
    </row>
    <row r="24" spans="1:14" ht="21.75" customHeight="1" thickBot="1">
      <c r="A24" s="398"/>
      <c r="B24" s="399" t="s">
        <v>168</v>
      </c>
      <c r="C24" s="388">
        <f>'Récapitulatif des récoltes'!$C$22</f>
        <v>150</v>
      </c>
      <c r="D24" s="389">
        <f>'Récapitulatif des récoltes'!$D$22</f>
        <v>0</v>
      </c>
      <c r="E24" s="390">
        <f>'Récapitulatif des récoltes'!$E$22</f>
        <v>0</v>
      </c>
      <c r="F24" s="391">
        <f>'Production du lait'!$J$22</f>
        <v>0</v>
      </c>
      <c r="G24" s="391">
        <f>'Production du lait'!$E$22</f>
        <v>0</v>
      </c>
      <c r="H24" s="390">
        <f>'Production du lait'!$I$22</f>
        <v>0</v>
      </c>
      <c r="I24" s="391">
        <f>'Mouvements des troupeaux'!$Q$22</f>
        <v>207</v>
      </c>
      <c r="J24" s="391">
        <f>'Mouvements des troupeaux'!$R$22</f>
        <v>0</v>
      </c>
      <c r="K24" s="391">
        <f>'Mouvements des troupeaux'!$E$22</f>
        <v>160</v>
      </c>
      <c r="L24" s="388">
        <f t="shared" si="0"/>
        <v>357</v>
      </c>
      <c r="M24" s="391">
        <f t="shared" si="0"/>
        <v>0</v>
      </c>
      <c r="N24" s="390">
        <f t="shared" si="0"/>
        <v>160</v>
      </c>
    </row>
    <row r="25" spans="1:14" ht="21.75" customHeight="1">
      <c r="A25" s="386" t="s">
        <v>169</v>
      </c>
      <c r="B25" s="400" t="s">
        <v>170</v>
      </c>
      <c r="C25" s="401">
        <f>'Récapitulatif des récoltes'!$C$23</f>
        <v>0</v>
      </c>
      <c r="D25" s="402">
        <f>'Récapitulatif des récoltes'!$D$23</f>
        <v>0</v>
      </c>
      <c r="E25" s="403">
        <f>'Récapitulatif des récoltes'!$E$23</f>
        <v>0</v>
      </c>
      <c r="F25" s="404">
        <f>'Production du lait'!$J$23</f>
        <v>0</v>
      </c>
      <c r="G25" s="404">
        <f>'Production du lait'!$E$23</f>
        <v>0</v>
      </c>
      <c r="H25" s="403">
        <f>'Production du lait'!$I$23</f>
        <v>0</v>
      </c>
      <c r="I25" s="404">
        <f>'Mouvements des troupeaux'!$Q$23</f>
        <v>0</v>
      </c>
      <c r="J25" s="404">
        <f>'Mouvements des troupeaux'!$R$23</f>
        <v>0</v>
      </c>
      <c r="K25" s="404">
        <f>'Mouvements des troupeaux'!$E$23</f>
        <v>0</v>
      </c>
      <c r="L25" s="401">
        <f t="shared" si="0"/>
        <v>0</v>
      </c>
      <c r="M25" s="404">
        <f t="shared" si="0"/>
        <v>0</v>
      </c>
      <c r="N25" s="403">
        <f t="shared" si="0"/>
        <v>0</v>
      </c>
    </row>
    <row r="26" spans="1:14" ht="21.75" customHeight="1" thickBot="1">
      <c r="A26" s="398"/>
      <c r="B26" s="399" t="s">
        <v>171</v>
      </c>
      <c r="C26" s="388">
        <f>'Récapitulatif des récoltes'!$C$24</f>
        <v>2.8</v>
      </c>
      <c r="D26" s="389">
        <f>'Récapitulatif des récoltes'!$D$24</f>
        <v>0</v>
      </c>
      <c r="E26" s="390">
        <f>'Récapitulatif des récoltes'!$E$24</f>
        <v>0</v>
      </c>
      <c r="F26" s="391">
        <f>'Production du lait'!$J$24</f>
        <v>0</v>
      </c>
      <c r="G26" s="391">
        <f>'Production du lait'!$E$24</f>
        <v>0</v>
      </c>
      <c r="H26" s="390">
        <f>'Production du lait'!$I$24</f>
        <v>0</v>
      </c>
      <c r="I26" s="391">
        <f>'Mouvements des troupeaux'!$Q$24</f>
        <v>0</v>
      </c>
      <c r="J26" s="391">
        <f>'Mouvements des troupeaux'!$R$24</f>
        <v>0</v>
      </c>
      <c r="K26" s="391">
        <f>'Mouvements des troupeaux'!$E$24</f>
        <v>0</v>
      </c>
      <c r="L26" s="388">
        <f t="shared" si="0"/>
        <v>2.8</v>
      </c>
      <c r="M26" s="391">
        <f t="shared" si="0"/>
        <v>0</v>
      </c>
      <c r="N26" s="390">
        <f t="shared" si="0"/>
        <v>0</v>
      </c>
    </row>
    <row r="27" spans="1:14" ht="21.75" customHeight="1">
      <c r="A27" s="386" t="s">
        <v>172</v>
      </c>
      <c r="B27" s="400" t="s">
        <v>173</v>
      </c>
      <c r="C27" s="401">
        <f>'Récapitulatif des récoltes'!$C$25</f>
        <v>2.1</v>
      </c>
      <c r="D27" s="402">
        <f>'Récapitulatif des récoltes'!$D$25</f>
        <v>0</v>
      </c>
      <c r="E27" s="403">
        <f>'Récapitulatif des récoltes'!$E$25</f>
        <v>0</v>
      </c>
      <c r="F27" s="404">
        <f>'Production du lait'!$J$25</f>
        <v>0</v>
      </c>
      <c r="G27" s="404">
        <f>'Production du lait'!$E$25</f>
        <v>0</v>
      </c>
      <c r="H27" s="403">
        <f>'Production du lait'!$I$25</f>
        <v>0</v>
      </c>
      <c r="I27" s="404">
        <f>'Mouvements des troupeaux'!$Q$25</f>
        <v>80</v>
      </c>
      <c r="J27" s="404">
        <f>'Mouvements des troupeaux'!$R$25</f>
        <v>0</v>
      </c>
      <c r="K27" s="404">
        <f>'Mouvements des troupeaux'!$E$25</f>
        <v>0</v>
      </c>
      <c r="L27" s="401">
        <f t="shared" si="0"/>
        <v>82.1</v>
      </c>
      <c r="M27" s="404">
        <f t="shared" si="0"/>
        <v>0</v>
      </c>
      <c r="N27" s="403">
        <f t="shared" si="0"/>
        <v>0</v>
      </c>
    </row>
    <row r="28" spans="1:14" ht="21.75" customHeight="1" thickBot="1">
      <c r="A28" s="398"/>
      <c r="B28" s="399" t="s">
        <v>174</v>
      </c>
      <c r="C28" s="388">
        <f>'Récapitulatif des récoltes'!$C$26</f>
        <v>51.9</v>
      </c>
      <c r="D28" s="389">
        <f>'Récapitulatif des récoltes'!$D$26</f>
        <v>0</v>
      </c>
      <c r="E28" s="390">
        <f>'Récapitulatif des récoltes'!$E$26</f>
        <v>0</v>
      </c>
      <c r="F28" s="391">
        <f>'Production du lait'!$J$26</f>
        <v>0</v>
      </c>
      <c r="G28" s="391">
        <f>'Production du lait'!$E$26</f>
        <v>0</v>
      </c>
      <c r="H28" s="390">
        <f>'Production du lait'!$I$26</f>
        <v>0</v>
      </c>
      <c r="I28" s="391">
        <f>'Mouvements des troupeaux'!$Q$26</f>
        <v>40</v>
      </c>
      <c r="J28" s="391">
        <f>'Mouvements des troupeaux'!$R$26</f>
        <v>0</v>
      </c>
      <c r="K28" s="391">
        <f>'Mouvements des troupeaux'!$E$26</f>
        <v>0</v>
      </c>
      <c r="L28" s="388">
        <f t="shared" si="0"/>
        <v>91.9</v>
      </c>
      <c r="M28" s="391">
        <f t="shared" si="0"/>
        <v>0</v>
      </c>
      <c r="N28" s="390">
        <f t="shared" si="0"/>
        <v>0</v>
      </c>
    </row>
    <row r="29" spans="1:14" ht="21.75" customHeight="1">
      <c r="A29" s="386" t="s">
        <v>175</v>
      </c>
      <c r="B29" s="400" t="s">
        <v>176</v>
      </c>
      <c r="C29" s="401">
        <f>'Récapitulatif des récoltes'!$C$27</f>
        <v>33.45</v>
      </c>
      <c r="D29" s="402">
        <f>'Récapitulatif des récoltes'!$D$27</f>
        <v>0</v>
      </c>
      <c r="E29" s="403">
        <f>'Récapitulatif des récoltes'!$E$27</f>
        <v>0</v>
      </c>
      <c r="F29" s="404">
        <f>'Production du lait'!$J$27</f>
        <v>0</v>
      </c>
      <c r="G29" s="404">
        <f>'Production du lait'!$E$27</f>
        <v>0</v>
      </c>
      <c r="H29" s="403">
        <f>'Production du lait'!$I$27</f>
        <v>0</v>
      </c>
      <c r="I29" s="404">
        <f>'Mouvements des troupeaux'!$Q$27</f>
        <v>475</v>
      </c>
      <c r="J29" s="404">
        <f>'Mouvements des troupeaux'!$R$27</f>
        <v>0</v>
      </c>
      <c r="K29" s="404">
        <f>'Mouvements des troupeaux'!$E$27</f>
        <v>475</v>
      </c>
      <c r="L29" s="401">
        <f t="shared" si="0"/>
        <v>508.45</v>
      </c>
      <c r="M29" s="404">
        <f t="shared" si="0"/>
        <v>0</v>
      </c>
      <c r="N29" s="403">
        <f t="shared" si="0"/>
        <v>475</v>
      </c>
    </row>
    <row r="30" spans="1:14" ht="21.75" customHeight="1">
      <c r="A30" s="398"/>
      <c r="B30" s="399" t="s">
        <v>177</v>
      </c>
      <c r="C30" s="388">
        <f>'Récapitulatif des récoltes'!$C$28</f>
        <v>11.55</v>
      </c>
      <c r="D30" s="389">
        <f>'Récapitulatif des récoltes'!$D$28</f>
        <v>0</v>
      </c>
      <c r="E30" s="390">
        <f>'Récapitulatif des récoltes'!$E$28</f>
        <v>0</v>
      </c>
      <c r="F30" s="391">
        <f>'Production du lait'!$J$28</f>
        <v>0</v>
      </c>
      <c r="G30" s="391">
        <f>'Production du lait'!$E$28</f>
        <v>0</v>
      </c>
      <c r="H30" s="390">
        <f>'Production du lait'!$I$28</f>
        <v>0</v>
      </c>
      <c r="I30" s="391">
        <f>'Mouvements des troupeaux'!$Q$28</f>
        <v>0</v>
      </c>
      <c r="J30" s="391">
        <f>'Mouvements des troupeaux'!$R$28</f>
        <v>0</v>
      </c>
      <c r="K30" s="391">
        <f>'Mouvements des troupeaux'!$E$28</f>
        <v>0</v>
      </c>
      <c r="L30" s="388">
        <f t="shared" si="0"/>
        <v>11.55</v>
      </c>
      <c r="M30" s="391">
        <f t="shared" si="0"/>
        <v>0</v>
      </c>
      <c r="N30" s="390">
        <f t="shared" si="0"/>
        <v>0</v>
      </c>
    </row>
    <row r="31" spans="1:14" ht="21.75" customHeight="1" thickBot="1">
      <c r="A31" s="392"/>
      <c r="B31" s="393" t="s">
        <v>178</v>
      </c>
      <c r="C31" s="394">
        <f>'Récapitulatif des récoltes'!$C$29</f>
        <v>0</v>
      </c>
      <c r="D31" s="395">
        <f>'Récapitulatif des récoltes'!$D$29</f>
        <v>0</v>
      </c>
      <c r="E31" s="396">
        <f>'Récapitulatif des récoltes'!$E$29</f>
        <v>0</v>
      </c>
      <c r="F31" s="397">
        <f>'Production du lait'!$J$29</f>
        <v>0</v>
      </c>
      <c r="G31" s="397">
        <f>'Production du lait'!$E$29</f>
        <v>0</v>
      </c>
      <c r="H31" s="396">
        <f>'Production du lait'!$I$29</f>
        <v>0</v>
      </c>
      <c r="I31" s="397">
        <f>'Mouvements des troupeaux'!$Q$29</f>
        <v>0</v>
      </c>
      <c r="J31" s="397">
        <f>'Mouvements des troupeaux'!$R$29</f>
        <v>0</v>
      </c>
      <c r="K31" s="397">
        <f>'Mouvements des troupeaux'!$E$29</f>
        <v>0</v>
      </c>
      <c r="L31" s="394">
        <f t="shared" si="0"/>
        <v>0</v>
      </c>
      <c r="M31" s="397">
        <f t="shared" si="0"/>
        <v>0</v>
      </c>
      <c r="N31" s="396">
        <f t="shared" si="0"/>
        <v>0</v>
      </c>
    </row>
    <row r="32" spans="1:14" ht="21.75" customHeight="1">
      <c r="A32" s="398" t="s">
        <v>179</v>
      </c>
      <c r="B32" s="399" t="s">
        <v>180</v>
      </c>
      <c r="C32" s="388">
        <f>'Récapitulatif des récoltes'!$C$30</f>
        <v>1.8</v>
      </c>
      <c r="D32" s="389">
        <f>'Récapitulatif des récoltes'!$D$30</f>
        <v>0</v>
      </c>
      <c r="E32" s="390">
        <f>'Récapitulatif des récoltes'!$E$30</f>
        <v>0</v>
      </c>
      <c r="F32" s="391">
        <f>'Production du lait'!$J$30</f>
        <v>0</v>
      </c>
      <c r="G32" s="391">
        <f>'Production du lait'!$E$30</f>
        <v>0</v>
      </c>
      <c r="H32" s="390">
        <f>'Production du lait'!$I$30</f>
        <v>0</v>
      </c>
      <c r="I32" s="391">
        <f>'Mouvements des troupeaux'!$Q$30</f>
        <v>700</v>
      </c>
      <c r="J32" s="391">
        <f>'Mouvements des troupeaux'!$R$30</f>
        <v>0</v>
      </c>
      <c r="K32" s="391">
        <f>'Mouvements des troupeaux'!$E$30</f>
        <v>650</v>
      </c>
      <c r="L32" s="388">
        <f t="shared" si="0"/>
        <v>701.8</v>
      </c>
      <c r="M32" s="391">
        <f t="shared" si="0"/>
        <v>0</v>
      </c>
      <c r="N32" s="390">
        <f t="shared" si="0"/>
        <v>650</v>
      </c>
    </row>
    <row r="33" spans="1:14" ht="21.75" customHeight="1" thickBot="1">
      <c r="A33" s="392"/>
      <c r="B33" s="393" t="s">
        <v>181</v>
      </c>
      <c r="C33" s="394">
        <f>'Récapitulatif des récoltes'!$C$31</f>
        <v>0</v>
      </c>
      <c r="D33" s="395">
        <f>'Récapitulatif des récoltes'!$D$31</f>
        <v>0</v>
      </c>
      <c r="E33" s="396">
        <f>'Récapitulatif des récoltes'!$E$31</f>
        <v>0</v>
      </c>
      <c r="F33" s="397">
        <f>'Production du lait'!$J$31</f>
        <v>0</v>
      </c>
      <c r="G33" s="397">
        <f>'Production du lait'!$E$31</f>
        <v>0</v>
      </c>
      <c r="H33" s="396">
        <f>'Production du lait'!$I$31</f>
        <v>0</v>
      </c>
      <c r="I33" s="397">
        <f>'Mouvements des troupeaux'!$Q$31</f>
        <v>-100</v>
      </c>
      <c r="J33" s="397">
        <f>'Mouvements des troupeaux'!$R$31</f>
        <v>0</v>
      </c>
      <c r="K33" s="397">
        <f>'Mouvements des troupeaux'!$E$31</f>
        <v>0</v>
      </c>
      <c r="L33" s="394">
        <f t="shared" si="0"/>
        <v>-100</v>
      </c>
      <c r="M33" s="397">
        <f t="shared" si="0"/>
        <v>0</v>
      </c>
      <c r="N33" s="396">
        <f t="shared" si="0"/>
        <v>0</v>
      </c>
    </row>
    <row r="34" spans="1:14" ht="21.75" customHeight="1" thickBot="1">
      <c r="A34" s="392" t="s">
        <v>140</v>
      </c>
      <c r="B34" s="405"/>
      <c r="C34" s="394">
        <f aca="true" t="shared" si="1" ref="C34:N34">SUM(C8:C33)</f>
        <v>1109.785</v>
      </c>
      <c r="D34" s="395">
        <f t="shared" si="1"/>
        <v>0</v>
      </c>
      <c r="E34" s="406">
        <f t="shared" si="1"/>
        <v>450</v>
      </c>
      <c r="F34" s="407">
        <f t="shared" si="1"/>
        <v>0</v>
      </c>
      <c r="G34" s="407">
        <f t="shared" si="1"/>
        <v>0</v>
      </c>
      <c r="H34" s="406">
        <f t="shared" si="1"/>
        <v>0</v>
      </c>
      <c r="I34" s="407">
        <f t="shared" si="1"/>
        <v>1065</v>
      </c>
      <c r="J34" s="408">
        <f t="shared" si="1"/>
        <v>0</v>
      </c>
      <c r="K34" s="397">
        <f t="shared" si="1"/>
        <v>1285</v>
      </c>
      <c r="L34" s="394">
        <f t="shared" si="1"/>
        <v>2174.785</v>
      </c>
      <c r="M34" s="397">
        <f t="shared" si="1"/>
        <v>0</v>
      </c>
      <c r="N34" s="396">
        <f t="shared" si="1"/>
        <v>1735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defaultGridColor="0" zoomScale="85" zoomScaleNormal="85" colorId="37" workbookViewId="0" topLeftCell="A1">
      <pane ySplit="4" topLeftCell="MZI14" activePane="bottomLeft" state="frozen"/>
      <selection pane="topLeft" activeCell="G8" sqref="G8"/>
      <selection pane="bottomLeft" activeCell="A1" sqref="A1"/>
    </sheetView>
  </sheetViews>
  <sheetFormatPr defaultColWidth="11.00390625" defaultRowHeight="21.75" customHeight="1"/>
  <cols>
    <col min="1" max="1" width="14.00390625" style="8" customWidth="1"/>
    <col min="2" max="3" width="10.75390625" style="8" customWidth="1"/>
    <col min="4" max="4" width="14.75390625" style="8" customWidth="1"/>
    <col min="5" max="16384" width="10.75390625" style="8" customWidth="1"/>
  </cols>
  <sheetData>
    <row r="1" spans="1:8" ht="21.75" customHeight="1">
      <c r="A1" s="52" t="s">
        <v>127</v>
      </c>
      <c r="B1" s="53" t="s">
        <v>14</v>
      </c>
      <c r="C1" s="53"/>
      <c r="D1" s="53"/>
      <c r="E1" s="53"/>
      <c r="F1" s="54" t="s">
        <v>15</v>
      </c>
      <c r="G1" s="53"/>
      <c r="H1" s="53"/>
    </row>
    <row r="2" spans="1:8" ht="21.75" customHeight="1" thickBot="1">
      <c r="A2" s="52" t="s">
        <v>129</v>
      </c>
      <c r="B2" s="53"/>
      <c r="C2" s="53"/>
      <c r="D2" s="53"/>
      <c r="E2" s="53"/>
      <c r="G2" s="53"/>
      <c r="H2" s="53"/>
    </row>
    <row r="3" spans="1:10" ht="15" customHeight="1">
      <c r="A3" s="55" t="s">
        <v>16</v>
      </c>
      <c r="B3" s="56"/>
      <c r="C3" s="56" t="s">
        <v>17</v>
      </c>
      <c r="D3" s="56" t="s">
        <v>18</v>
      </c>
      <c r="E3" s="56" t="s">
        <v>18</v>
      </c>
      <c r="F3" s="57" t="s">
        <v>19</v>
      </c>
      <c r="G3" s="58"/>
      <c r="H3" s="59" t="s">
        <v>20</v>
      </c>
      <c r="I3" s="58" t="s">
        <v>21</v>
      </c>
      <c r="J3" s="60"/>
    </row>
    <row r="4" spans="1:10" ht="21.75" customHeight="1" thickBot="1">
      <c r="A4" s="61" t="s">
        <v>22</v>
      </c>
      <c r="B4" s="62" t="s">
        <v>133</v>
      </c>
      <c r="C4" s="63" t="s">
        <v>22</v>
      </c>
      <c r="D4" s="64" t="s">
        <v>23</v>
      </c>
      <c r="E4" s="64" t="s">
        <v>24</v>
      </c>
      <c r="F4" s="64" t="s">
        <v>25</v>
      </c>
      <c r="G4" s="64" t="s">
        <v>26</v>
      </c>
      <c r="H4" s="65" t="s">
        <v>27</v>
      </c>
      <c r="I4" s="66" t="s">
        <v>18</v>
      </c>
      <c r="J4" s="67" t="s">
        <v>143</v>
      </c>
    </row>
    <row r="5" spans="1:10" ht="21.75" customHeight="1">
      <c r="A5" s="68" t="s">
        <v>2</v>
      </c>
      <c r="B5" s="69" t="s">
        <v>145</v>
      </c>
      <c r="C5" s="70" t="s">
        <v>28</v>
      </c>
      <c r="D5" s="70">
        <v>300</v>
      </c>
      <c r="E5" s="70">
        <v>300</v>
      </c>
      <c r="F5" s="70">
        <v>0</v>
      </c>
      <c r="G5" s="71">
        <v>0</v>
      </c>
      <c r="H5" s="72">
        <v>27</v>
      </c>
      <c r="I5" s="73">
        <v>0</v>
      </c>
      <c r="J5" s="74">
        <f aca="true" t="shared" si="0" ref="J5:J41">IF(D5=0,"?,000",PRODUCT(I5*H5/D5))</f>
        <v>0</v>
      </c>
    </row>
    <row r="6" spans="1:10" ht="21.75" customHeight="1">
      <c r="A6" s="68" t="s">
        <v>3</v>
      </c>
      <c r="B6" s="69" t="s">
        <v>145</v>
      </c>
      <c r="C6" s="70" t="s">
        <v>28</v>
      </c>
      <c r="D6" s="70">
        <v>10</v>
      </c>
      <c r="E6" s="70">
        <v>10</v>
      </c>
      <c r="F6" s="70">
        <v>0</v>
      </c>
      <c r="G6" s="71">
        <v>0</v>
      </c>
      <c r="H6" s="72">
        <v>6</v>
      </c>
      <c r="I6" s="73">
        <v>0</v>
      </c>
      <c r="J6" s="74">
        <f t="shared" si="0"/>
        <v>0</v>
      </c>
    </row>
    <row r="7" spans="1:10" ht="21.75" customHeight="1">
      <c r="A7" s="68" t="s">
        <v>2</v>
      </c>
      <c r="B7" s="69" t="s">
        <v>146</v>
      </c>
      <c r="C7" s="70" t="s">
        <v>28</v>
      </c>
      <c r="D7" s="70">
        <v>300</v>
      </c>
      <c r="E7" s="70">
        <v>300</v>
      </c>
      <c r="F7" s="70">
        <v>0</v>
      </c>
      <c r="G7" s="71">
        <v>0</v>
      </c>
      <c r="H7" s="72">
        <v>27</v>
      </c>
      <c r="I7" s="73">
        <v>0</v>
      </c>
      <c r="J7" s="74">
        <f t="shared" si="0"/>
        <v>0</v>
      </c>
    </row>
    <row r="8" spans="1:10" ht="21.75" customHeight="1">
      <c r="A8" s="68" t="s">
        <v>2</v>
      </c>
      <c r="B8" s="69" t="s">
        <v>148</v>
      </c>
      <c r="C8" s="70" t="s">
        <v>28</v>
      </c>
      <c r="D8" s="70">
        <v>300</v>
      </c>
      <c r="E8" s="70">
        <v>300</v>
      </c>
      <c r="F8" s="70">
        <v>0</v>
      </c>
      <c r="G8" s="71">
        <v>0</v>
      </c>
      <c r="H8" s="72">
        <v>27</v>
      </c>
      <c r="I8" s="73">
        <v>0</v>
      </c>
      <c r="J8" s="74">
        <f t="shared" si="0"/>
        <v>0</v>
      </c>
    </row>
    <row r="9" spans="1:10" ht="21.75" customHeight="1">
      <c r="A9" s="68" t="s">
        <v>2</v>
      </c>
      <c r="B9" s="69" t="s">
        <v>149</v>
      </c>
      <c r="C9" s="70" t="s">
        <v>28</v>
      </c>
      <c r="D9" s="70">
        <v>300</v>
      </c>
      <c r="E9" s="70">
        <v>300</v>
      </c>
      <c r="F9" s="70">
        <v>0</v>
      </c>
      <c r="G9" s="71">
        <v>0</v>
      </c>
      <c r="H9" s="72">
        <v>27</v>
      </c>
      <c r="I9" s="73">
        <v>0</v>
      </c>
      <c r="J9" s="74">
        <f t="shared" si="0"/>
        <v>0</v>
      </c>
    </row>
    <row r="10" spans="1:10" ht="21.75" customHeight="1">
      <c r="A10" s="68" t="s">
        <v>4</v>
      </c>
      <c r="B10" s="69" t="s">
        <v>149</v>
      </c>
      <c r="C10" s="70" t="s">
        <v>28</v>
      </c>
      <c r="D10" s="70">
        <v>5</v>
      </c>
      <c r="E10" s="70">
        <v>5</v>
      </c>
      <c r="F10" s="70">
        <v>0</v>
      </c>
      <c r="G10" s="71">
        <v>0</v>
      </c>
      <c r="H10" s="72">
        <v>1</v>
      </c>
      <c r="I10" s="73">
        <v>0</v>
      </c>
      <c r="J10" s="74">
        <f t="shared" si="0"/>
        <v>0</v>
      </c>
    </row>
    <row r="11" spans="1:10" ht="21.75" customHeight="1">
      <c r="A11" s="68" t="s">
        <v>2</v>
      </c>
      <c r="B11" s="69" t="s">
        <v>151</v>
      </c>
      <c r="C11" s="70" t="s">
        <v>28</v>
      </c>
      <c r="D11" s="70">
        <v>300</v>
      </c>
      <c r="E11" s="70">
        <v>300</v>
      </c>
      <c r="F11" s="70">
        <v>0</v>
      </c>
      <c r="G11" s="71">
        <v>0</v>
      </c>
      <c r="H11" s="72">
        <v>27</v>
      </c>
      <c r="I11" s="73">
        <v>0</v>
      </c>
      <c r="J11" s="74">
        <f t="shared" si="0"/>
        <v>0</v>
      </c>
    </row>
    <row r="12" spans="1:10" ht="21.75" customHeight="1">
      <c r="A12" s="68" t="s">
        <v>4</v>
      </c>
      <c r="B12" s="69" t="s">
        <v>151</v>
      </c>
      <c r="C12" s="70" t="s">
        <v>28</v>
      </c>
      <c r="D12" s="70">
        <v>4</v>
      </c>
      <c r="E12" s="70">
        <v>4</v>
      </c>
      <c r="F12" s="70">
        <v>0</v>
      </c>
      <c r="G12" s="71">
        <v>0</v>
      </c>
      <c r="H12" s="72">
        <v>0.8</v>
      </c>
      <c r="I12" s="73">
        <v>0</v>
      </c>
      <c r="J12" s="74">
        <f t="shared" si="0"/>
        <v>0</v>
      </c>
    </row>
    <row r="13" spans="1:10" ht="21.75" customHeight="1">
      <c r="A13" s="68" t="s">
        <v>2</v>
      </c>
      <c r="B13" s="69" t="s">
        <v>152</v>
      </c>
      <c r="C13" s="70" t="s">
        <v>28</v>
      </c>
      <c r="D13" s="70">
        <v>120</v>
      </c>
      <c r="E13" s="70">
        <v>120</v>
      </c>
      <c r="F13" s="70">
        <v>0</v>
      </c>
      <c r="G13" s="71">
        <v>0</v>
      </c>
      <c r="H13" s="72">
        <v>10.8</v>
      </c>
      <c r="I13" s="73">
        <v>0</v>
      </c>
      <c r="J13" s="74">
        <f t="shared" si="0"/>
        <v>0</v>
      </c>
    </row>
    <row r="14" spans="1:10" ht="21.75" customHeight="1">
      <c r="A14" s="68" t="s">
        <v>6</v>
      </c>
      <c r="B14" s="69" t="s">
        <v>152</v>
      </c>
      <c r="C14" s="70" t="s">
        <v>28</v>
      </c>
      <c r="D14" s="70">
        <v>23</v>
      </c>
      <c r="E14" s="70">
        <v>23</v>
      </c>
      <c r="F14" s="70">
        <v>0</v>
      </c>
      <c r="G14" s="71">
        <v>0</v>
      </c>
      <c r="H14" s="72">
        <v>2.07</v>
      </c>
      <c r="I14" s="73">
        <v>0</v>
      </c>
      <c r="J14" s="74">
        <f t="shared" si="0"/>
        <v>0</v>
      </c>
    </row>
    <row r="15" spans="1:10" ht="21.75" customHeight="1">
      <c r="A15" s="68" t="s">
        <v>4</v>
      </c>
      <c r="B15" s="69" t="s">
        <v>152</v>
      </c>
      <c r="C15" s="70" t="s">
        <v>28</v>
      </c>
      <c r="D15" s="70">
        <v>5</v>
      </c>
      <c r="E15" s="70">
        <v>5</v>
      </c>
      <c r="F15" s="70">
        <v>0</v>
      </c>
      <c r="G15" s="71">
        <v>0</v>
      </c>
      <c r="H15" s="72">
        <v>1</v>
      </c>
      <c r="I15" s="73">
        <v>0</v>
      </c>
      <c r="J15" s="74">
        <f t="shared" si="0"/>
        <v>0</v>
      </c>
    </row>
    <row r="16" spans="1:10" ht="21.75" customHeight="1">
      <c r="A16" s="68" t="s">
        <v>2</v>
      </c>
      <c r="B16" s="69" t="s">
        <v>154</v>
      </c>
      <c r="C16" s="70" t="s">
        <v>28</v>
      </c>
      <c r="D16" s="70">
        <v>300</v>
      </c>
      <c r="E16" s="70">
        <v>300</v>
      </c>
      <c r="F16" s="70">
        <v>0</v>
      </c>
      <c r="G16" s="71">
        <v>0</v>
      </c>
      <c r="H16" s="72">
        <v>27</v>
      </c>
      <c r="I16" s="73">
        <v>0</v>
      </c>
      <c r="J16" s="74">
        <f t="shared" si="0"/>
        <v>0</v>
      </c>
    </row>
    <row r="17" spans="1:10" ht="21.75" customHeight="1">
      <c r="A17" s="68" t="s">
        <v>29</v>
      </c>
      <c r="B17" s="69" t="s">
        <v>157</v>
      </c>
      <c r="C17" s="70" t="s">
        <v>28</v>
      </c>
      <c r="D17" s="70">
        <v>500</v>
      </c>
      <c r="E17" s="70">
        <v>500</v>
      </c>
      <c r="F17" s="70">
        <v>0</v>
      </c>
      <c r="G17" s="71">
        <v>0</v>
      </c>
      <c r="H17" s="72">
        <v>20</v>
      </c>
      <c r="I17" s="73">
        <v>0</v>
      </c>
      <c r="J17" s="74">
        <f t="shared" si="0"/>
        <v>0</v>
      </c>
    </row>
    <row r="18" spans="1:10" ht="21.75" customHeight="1">
      <c r="A18" s="68" t="s">
        <v>6</v>
      </c>
      <c r="B18" s="69" t="s">
        <v>158</v>
      </c>
      <c r="C18" s="70" t="s">
        <v>28</v>
      </c>
      <c r="D18" s="70">
        <v>101.25</v>
      </c>
      <c r="E18" s="70">
        <v>101.25</v>
      </c>
      <c r="F18" s="70">
        <v>0</v>
      </c>
      <c r="G18" s="71">
        <v>0</v>
      </c>
      <c r="H18" s="72">
        <v>9.115</v>
      </c>
      <c r="I18" s="73">
        <v>0</v>
      </c>
      <c r="J18" s="74">
        <f t="shared" si="0"/>
        <v>0</v>
      </c>
    </row>
    <row r="19" spans="1:10" ht="21.75" customHeight="1">
      <c r="A19" s="68" t="s">
        <v>2</v>
      </c>
      <c r="B19" s="69" t="s">
        <v>158</v>
      </c>
      <c r="C19" s="70" t="s">
        <v>28</v>
      </c>
      <c r="D19" s="70">
        <v>300</v>
      </c>
      <c r="E19" s="70">
        <v>300</v>
      </c>
      <c r="F19" s="70">
        <v>0</v>
      </c>
      <c r="G19" s="71">
        <v>0</v>
      </c>
      <c r="H19" s="72">
        <v>27</v>
      </c>
      <c r="I19" s="73">
        <v>0</v>
      </c>
      <c r="J19" s="74">
        <f t="shared" si="0"/>
        <v>0</v>
      </c>
    </row>
    <row r="20" spans="1:10" ht="21.75" customHeight="1">
      <c r="A20" s="68" t="s">
        <v>29</v>
      </c>
      <c r="B20" s="69" t="s">
        <v>158</v>
      </c>
      <c r="C20" s="70" t="s">
        <v>28</v>
      </c>
      <c r="D20" s="70">
        <v>15</v>
      </c>
      <c r="E20" s="70">
        <v>15</v>
      </c>
      <c r="F20" s="70">
        <v>0</v>
      </c>
      <c r="G20" s="71">
        <v>0</v>
      </c>
      <c r="H20" s="72">
        <v>12</v>
      </c>
      <c r="I20" s="73">
        <v>0</v>
      </c>
      <c r="J20" s="74">
        <f t="shared" si="0"/>
        <v>0</v>
      </c>
    </row>
    <row r="21" spans="1:10" ht="21.75" customHeight="1">
      <c r="A21" s="68" t="s">
        <v>2</v>
      </c>
      <c r="B21" s="69" t="s">
        <v>160</v>
      </c>
      <c r="C21" s="70" t="s">
        <v>28</v>
      </c>
      <c r="D21" s="70">
        <v>80</v>
      </c>
      <c r="E21" s="70">
        <v>80</v>
      </c>
      <c r="F21" s="70">
        <v>0</v>
      </c>
      <c r="G21" s="71">
        <v>0</v>
      </c>
      <c r="H21" s="72">
        <v>7.2</v>
      </c>
      <c r="I21" s="73">
        <v>0</v>
      </c>
      <c r="J21" s="74">
        <f t="shared" si="0"/>
        <v>0</v>
      </c>
    </row>
    <row r="22" spans="1:10" ht="21.75" customHeight="1">
      <c r="A22" s="68" t="s">
        <v>29</v>
      </c>
      <c r="B22" s="69" t="s">
        <v>160</v>
      </c>
      <c r="C22" s="70" t="s">
        <v>28</v>
      </c>
      <c r="D22" s="70">
        <v>7</v>
      </c>
      <c r="E22" s="70">
        <v>7</v>
      </c>
      <c r="F22" s="70">
        <v>0</v>
      </c>
      <c r="G22" s="71">
        <v>0</v>
      </c>
      <c r="H22" s="72">
        <v>3.5</v>
      </c>
      <c r="I22" s="73">
        <v>0</v>
      </c>
      <c r="J22" s="74">
        <f t="shared" si="0"/>
        <v>0</v>
      </c>
    </row>
    <row r="23" spans="1:10" ht="21.75" customHeight="1">
      <c r="A23" s="68" t="s">
        <v>29</v>
      </c>
      <c r="B23" s="69" t="s">
        <v>160</v>
      </c>
      <c r="C23" s="70" t="s">
        <v>28</v>
      </c>
      <c r="D23" s="70">
        <v>150</v>
      </c>
      <c r="E23" s="70">
        <v>0</v>
      </c>
      <c r="F23" s="70">
        <v>150</v>
      </c>
      <c r="G23" s="71">
        <v>50</v>
      </c>
      <c r="H23" s="72">
        <f>IF(F23=0,"?,000",PRODUCT(D23*G23/F23))</f>
        <v>50</v>
      </c>
      <c r="I23" s="73">
        <v>0</v>
      </c>
      <c r="J23" s="74">
        <f t="shared" si="0"/>
        <v>0</v>
      </c>
    </row>
    <row r="24" spans="1:10" ht="21.75" customHeight="1">
      <c r="A24" s="68" t="s">
        <v>2</v>
      </c>
      <c r="B24" s="69" t="s">
        <v>161</v>
      </c>
      <c r="C24" s="70" t="s">
        <v>28</v>
      </c>
      <c r="D24" s="70">
        <v>300</v>
      </c>
      <c r="E24" s="70">
        <v>300</v>
      </c>
      <c r="F24" s="70">
        <v>0</v>
      </c>
      <c r="G24" s="71">
        <v>0</v>
      </c>
      <c r="H24" s="72">
        <v>27</v>
      </c>
      <c r="I24" s="73">
        <v>0</v>
      </c>
      <c r="J24" s="74">
        <f t="shared" si="0"/>
        <v>0</v>
      </c>
    </row>
    <row r="25" spans="1:10" ht="21.75" customHeight="1">
      <c r="A25" s="68" t="s">
        <v>29</v>
      </c>
      <c r="B25" s="69" t="s">
        <v>161</v>
      </c>
      <c r="C25" s="70" t="s">
        <v>28</v>
      </c>
      <c r="D25" s="70">
        <v>83</v>
      </c>
      <c r="E25" s="70">
        <v>83</v>
      </c>
      <c r="F25" s="70">
        <v>0</v>
      </c>
      <c r="G25" s="71">
        <v>0</v>
      </c>
      <c r="H25" s="72">
        <v>24.9</v>
      </c>
      <c r="I25" s="73">
        <v>0</v>
      </c>
      <c r="J25" s="74">
        <f t="shared" si="0"/>
        <v>0</v>
      </c>
    </row>
    <row r="26" spans="1:10" ht="21.75" customHeight="1">
      <c r="A26" s="68" t="s">
        <v>2</v>
      </c>
      <c r="B26" s="69" t="s">
        <v>162</v>
      </c>
      <c r="C26" s="70" t="s">
        <v>28</v>
      </c>
      <c r="D26" s="70">
        <v>260</v>
      </c>
      <c r="E26" s="70">
        <v>260</v>
      </c>
      <c r="F26" s="70">
        <v>0</v>
      </c>
      <c r="G26" s="71">
        <v>0</v>
      </c>
      <c r="H26" s="72">
        <v>23.4</v>
      </c>
      <c r="I26" s="73">
        <v>0</v>
      </c>
      <c r="J26" s="74">
        <f t="shared" si="0"/>
        <v>0</v>
      </c>
    </row>
    <row r="27" spans="1:10" ht="21.75" customHeight="1">
      <c r="A27" s="68" t="s">
        <v>29</v>
      </c>
      <c r="B27" s="69" t="s">
        <v>162</v>
      </c>
      <c r="C27" s="70" t="s">
        <v>28</v>
      </c>
      <c r="D27" s="70">
        <v>58.5</v>
      </c>
      <c r="E27" s="70">
        <v>58.5</v>
      </c>
      <c r="F27" s="70">
        <v>0</v>
      </c>
      <c r="G27" s="71">
        <v>0</v>
      </c>
      <c r="H27" s="72">
        <v>11.7</v>
      </c>
      <c r="I27" s="73">
        <v>0</v>
      </c>
      <c r="J27" s="74">
        <f t="shared" si="0"/>
        <v>0</v>
      </c>
    </row>
    <row r="28" spans="1:10" ht="21.75" customHeight="1">
      <c r="A28" s="68" t="s">
        <v>29</v>
      </c>
      <c r="B28" s="69" t="s">
        <v>164</v>
      </c>
      <c r="C28" s="70" t="s">
        <v>28</v>
      </c>
      <c r="D28" s="70">
        <v>500</v>
      </c>
      <c r="E28" s="70">
        <v>0</v>
      </c>
      <c r="F28" s="70">
        <v>500</v>
      </c>
      <c r="G28" s="71">
        <v>400</v>
      </c>
      <c r="H28" s="72">
        <f>IF(F28=0,"?,000",PRODUCT(D28*G28/F28))</f>
        <v>400</v>
      </c>
      <c r="I28" s="73">
        <v>0</v>
      </c>
      <c r="J28" s="74">
        <f t="shared" si="0"/>
        <v>0</v>
      </c>
    </row>
    <row r="29" spans="1:10" ht="21.75" customHeight="1">
      <c r="A29" s="68" t="s">
        <v>2</v>
      </c>
      <c r="B29" s="69" t="s">
        <v>165</v>
      </c>
      <c r="C29" s="70" t="s">
        <v>28</v>
      </c>
      <c r="D29" s="70">
        <v>350</v>
      </c>
      <c r="E29" s="70">
        <v>350</v>
      </c>
      <c r="F29" s="70">
        <v>0</v>
      </c>
      <c r="G29" s="71">
        <v>0</v>
      </c>
      <c r="H29" s="72">
        <v>31.5</v>
      </c>
      <c r="I29" s="73">
        <v>0</v>
      </c>
      <c r="J29" s="74">
        <f t="shared" si="0"/>
        <v>0</v>
      </c>
    </row>
    <row r="30" spans="1:10" ht="21.75" customHeight="1">
      <c r="A30" s="68" t="s">
        <v>2</v>
      </c>
      <c r="B30" s="69" t="s">
        <v>167</v>
      </c>
      <c r="C30" s="70" t="s">
        <v>28</v>
      </c>
      <c r="D30" s="70">
        <v>280</v>
      </c>
      <c r="E30" s="70">
        <v>280</v>
      </c>
      <c r="F30" s="70">
        <v>0</v>
      </c>
      <c r="G30" s="71">
        <v>0</v>
      </c>
      <c r="H30" s="72">
        <v>25.2</v>
      </c>
      <c r="I30" s="73">
        <v>0</v>
      </c>
      <c r="J30" s="74">
        <f t="shared" si="0"/>
        <v>0</v>
      </c>
    </row>
    <row r="31" spans="1:10" ht="21.75" customHeight="1">
      <c r="A31" s="68" t="s">
        <v>29</v>
      </c>
      <c r="B31" s="69" t="s">
        <v>168</v>
      </c>
      <c r="C31" s="70" t="s">
        <v>28</v>
      </c>
      <c r="D31" s="70">
        <v>150</v>
      </c>
      <c r="E31" s="70">
        <v>150</v>
      </c>
      <c r="F31" s="70">
        <v>0</v>
      </c>
      <c r="G31" s="71">
        <v>0</v>
      </c>
      <c r="H31" s="72">
        <v>150</v>
      </c>
      <c r="I31" s="73">
        <v>0</v>
      </c>
      <c r="J31" s="74">
        <f t="shared" si="0"/>
        <v>0</v>
      </c>
    </row>
    <row r="32" spans="1:10" ht="21.75" customHeight="1">
      <c r="A32" s="68" t="s">
        <v>7</v>
      </c>
      <c r="B32" s="69" t="s">
        <v>171</v>
      </c>
      <c r="C32" s="70" t="s">
        <v>28</v>
      </c>
      <c r="D32" s="70">
        <v>14</v>
      </c>
      <c r="E32" s="70">
        <v>14</v>
      </c>
      <c r="F32" s="70">
        <v>0</v>
      </c>
      <c r="G32" s="71">
        <v>0</v>
      </c>
      <c r="H32" s="72">
        <v>2.8</v>
      </c>
      <c r="I32" s="73">
        <v>0</v>
      </c>
      <c r="J32" s="74">
        <f t="shared" si="0"/>
        <v>0</v>
      </c>
    </row>
    <row r="33" spans="1:10" ht="21.75" customHeight="1">
      <c r="A33" s="68" t="s">
        <v>7</v>
      </c>
      <c r="B33" s="69" t="s">
        <v>173</v>
      </c>
      <c r="C33" s="70" t="s">
        <v>28</v>
      </c>
      <c r="D33" s="70">
        <v>10.5</v>
      </c>
      <c r="E33" s="70">
        <v>10.5</v>
      </c>
      <c r="F33" s="70">
        <v>0</v>
      </c>
      <c r="G33" s="71">
        <v>0</v>
      </c>
      <c r="H33" s="72">
        <v>2.1</v>
      </c>
      <c r="I33" s="73">
        <v>0</v>
      </c>
      <c r="J33" s="74">
        <f t="shared" si="0"/>
        <v>0</v>
      </c>
    </row>
    <row r="34" spans="1:10" ht="21.75" customHeight="1">
      <c r="A34" s="68" t="s">
        <v>2</v>
      </c>
      <c r="B34" s="69" t="s">
        <v>174</v>
      </c>
      <c r="C34" s="70" t="s">
        <v>28</v>
      </c>
      <c r="D34" s="70">
        <v>400</v>
      </c>
      <c r="E34" s="70">
        <v>400</v>
      </c>
      <c r="F34" s="70">
        <v>0</v>
      </c>
      <c r="G34" s="71">
        <v>0</v>
      </c>
      <c r="H34" s="72">
        <v>36</v>
      </c>
      <c r="I34" s="73">
        <v>0</v>
      </c>
      <c r="J34" s="74">
        <f t="shared" si="0"/>
        <v>0</v>
      </c>
    </row>
    <row r="35" spans="1:10" ht="21.75" customHeight="1">
      <c r="A35" s="68" t="s">
        <v>7</v>
      </c>
      <c r="B35" s="69" t="s">
        <v>174</v>
      </c>
      <c r="C35" s="70" t="s">
        <v>28</v>
      </c>
      <c r="D35" s="70">
        <v>12</v>
      </c>
      <c r="E35" s="70">
        <v>12</v>
      </c>
      <c r="F35" s="70">
        <v>0</v>
      </c>
      <c r="G35" s="71">
        <v>0</v>
      </c>
      <c r="H35" s="72">
        <v>2.4</v>
      </c>
      <c r="I35" s="73">
        <v>0</v>
      </c>
      <c r="J35" s="74">
        <f t="shared" si="0"/>
        <v>0</v>
      </c>
    </row>
    <row r="36" spans="1:10" ht="21.75" customHeight="1">
      <c r="A36" s="68" t="s">
        <v>9</v>
      </c>
      <c r="B36" s="69" t="s">
        <v>174</v>
      </c>
      <c r="C36" s="70" t="s">
        <v>28</v>
      </c>
      <c r="D36" s="70">
        <v>150</v>
      </c>
      <c r="E36" s="70">
        <v>150</v>
      </c>
      <c r="F36" s="70">
        <v>0</v>
      </c>
      <c r="G36" s="71">
        <v>0</v>
      </c>
      <c r="H36" s="72">
        <v>13.5</v>
      </c>
      <c r="I36" s="73">
        <v>0</v>
      </c>
      <c r="J36" s="74">
        <f t="shared" si="0"/>
        <v>0</v>
      </c>
    </row>
    <row r="37" spans="1:10" ht="21.75" customHeight="1">
      <c r="A37" s="68" t="s">
        <v>2</v>
      </c>
      <c r="B37" s="69" t="s">
        <v>176</v>
      </c>
      <c r="C37" s="70" t="s">
        <v>28</v>
      </c>
      <c r="D37" s="70">
        <v>350</v>
      </c>
      <c r="E37" s="70">
        <v>350</v>
      </c>
      <c r="F37" s="70">
        <v>0</v>
      </c>
      <c r="G37" s="71">
        <v>0</v>
      </c>
      <c r="H37" s="72">
        <v>31.5</v>
      </c>
      <c r="I37" s="73">
        <v>0</v>
      </c>
      <c r="J37" s="74">
        <f t="shared" si="0"/>
        <v>0</v>
      </c>
    </row>
    <row r="38" spans="1:10" ht="21.75" customHeight="1">
      <c r="A38" s="68" t="s">
        <v>7</v>
      </c>
      <c r="B38" s="69" t="s">
        <v>176</v>
      </c>
      <c r="C38" s="70" t="s">
        <v>28</v>
      </c>
      <c r="D38" s="70">
        <v>9.75</v>
      </c>
      <c r="E38" s="70">
        <v>9.75</v>
      </c>
      <c r="F38" s="70">
        <v>0</v>
      </c>
      <c r="G38" s="71">
        <v>0</v>
      </c>
      <c r="H38" s="72">
        <v>1.95</v>
      </c>
      <c r="I38" s="73">
        <v>0</v>
      </c>
      <c r="J38" s="74">
        <f t="shared" si="0"/>
        <v>0</v>
      </c>
    </row>
    <row r="39" spans="1:10" ht="21.75" customHeight="1">
      <c r="A39" s="68" t="s">
        <v>2</v>
      </c>
      <c r="B39" s="70" t="s">
        <v>177</v>
      </c>
      <c r="C39" s="70" t="s">
        <v>28</v>
      </c>
      <c r="D39" s="70">
        <v>105</v>
      </c>
      <c r="E39" s="70">
        <v>105</v>
      </c>
      <c r="F39" s="70">
        <v>0</v>
      </c>
      <c r="G39" s="71">
        <v>0</v>
      </c>
      <c r="H39" s="72">
        <v>9.45</v>
      </c>
      <c r="I39" s="73">
        <v>0</v>
      </c>
      <c r="J39" s="74">
        <f t="shared" si="0"/>
        <v>0</v>
      </c>
    </row>
    <row r="40" spans="1:10" ht="21.75" customHeight="1">
      <c r="A40" s="68" t="s">
        <v>7</v>
      </c>
      <c r="B40" s="69" t="s">
        <v>177</v>
      </c>
      <c r="C40" s="70" t="s">
        <v>28</v>
      </c>
      <c r="D40" s="70">
        <v>10.5</v>
      </c>
      <c r="E40" s="70">
        <v>10.5</v>
      </c>
      <c r="F40" s="70">
        <v>0</v>
      </c>
      <c r="G40" s="71">
        <v>0</v>
      </c>
      <c r="H40" s="72">
        <v>2.1</v>
      </c>
      <c r="I40" s="73">
        <v>0</v>
      </c>
      <c r="J40" s="74">
        <f t="shared" si="0"/>
        <v>0</v>
      </c>
    </row>
    <row r="41" spans="1:10" ht="21.75" customHeight="1" thickBot="1">
      <c r="A41" s="68" t="s">
        <v>2</v>
      </c>
      <c r="B41" s="70" t="s">
        <v>180</v>
      </c>
      <c r="C41" s="70" t="s">
        <v>28</v>
      </c>
      <c r="D41" s="70">
        <v>20</v>
      </c>
      <c r="E41" s="70">
        <v>20</v>
      </c>
      <c r="F41" s="70">
        <v>0</v>
      </c>
      <c r="G41" s="71">
        <v>0</v>
      </c>
      <c r="H41" s="72">
        <v>1.8</v>
      </c>
      <c r="I41" s="73">
        <v>0</v>
      </c>
      <c r="J41" s="74">
        <f t="shared" si="0"/>
        <v>0</v>
      </c>
    </row>
    <row r="42" spans="1:10" ht="21.75" customHeight="1" thickBot="1">
      <c r="A42" s="75" t="s">
        <v>140</v>
      </c>
      <c r="B42" s="76"/>
      <c r="C42" s="77"/>
      <c r="D42" s="76">
        <f aca="true" t="shared" si="1" ref="D42:J42">SUM(D5:D41)</f>
        <v>6183.5</v>
      </c>
      <c r="E42" s="76">
        <f t="shared" si="1"/>
        <v>5533.5</v>
      </c>
      <c r="F42" s="76">
        <f t="shared" si="1"/>
        <v>650</v>
      </c>
      <c r="G42" s="78">
        <f t="shared" si="1"/>
        <v>450</v>
      </c>
      <c r="H42" s="79">
        <f t="shared" si="1"/>
        <v>1109.785</v>
      </c>
      <c r="I42" s="76">
        <f t="shared" si="1"/>
        <v>0</v>
      </c>
      <c r="J42" s="80">
        <f t="shared" si="1"/>
        <v>0</v>
      </c>
    </row>
    <row r="45" spans="4:9" ht="21.75" customHeight="1">
      <c r="D45"/>
      <c r="E45"/>
      <c r="F45"/>
      <c r="G45"/>
      <c r="H45"/>
      <c r="I45"/>
    </row>
    <row r="46" spans="4:9" ht="21.75" customHeight="1">
      <c r="D46"/>
      <c r="E46"/>
      <c r="F46"/>
      <c r="G46"/>
      <c r="H46"/>
      <c r="I46"/>
    </row>
    <row r="47" spans="4:9" ht="21.75" customHeight="1">
      <c r="D47"/>
      <c r="E47"/>
      <c r="F47"/>
      <c r="G47"/>
      <c r="H47"/>
      <c r="I47"/>
    </row>
    <row r="48" spans="4:9" ht="21.75" customHeight="1">
      <c r="D48"/>
      <c r="E48"/>
      <c r="F48"/>
      <c r="G48"/>
      <c r="H48"/>
      <c r="I48"/>
    </row>
    <row r="49" spans="4:9" ht="21.75" customHeight="1">
      <c r="D49"/>
      <c r="E49"/>
      <c r="F49"/>
      <c r="G49"/>
      <c r="H49"/>
      <c r="I49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0" fitToWidth="1" horizontalDpi="600" verticalDpi="6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defaultGridColor="0" zoomScale="85" zoomScaleNormal="85" colorId="37" workbookViewId="0" topLeftCell="A1">
      <pane ySplit="5" topLeftCell="MZI9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6" width="10.75390625" style="8" customWidth="1"/>
    <col min="7" max="7" width="15.75390625" style="8" customWidth="1"/>
    <col min="8" max="16384" width="10.75390625" style="8" customWidth="1"/>
  </cols>
  <sheetData>
    <row r="1" spans="1:13" ht="21.75" customHeight="1">
      <c r="A1" s="52" t="s">
        <v>127</v>
      </c>
      <c r="D1" s="54" t="s">
        <v>30</v>
      </c>
      <c r="H1" s="53"/>
      <c r="J1" s="54" t="s">
        <v>31</v>
      </c>
      <c r="L1" s="53"/>
      <c r="M1" s="53"/>
    </row>
    <row r="2" spans="1:13" ht="21.75" customHeight="1">
      <c r="A2" s="52" t="s">
        <v>129</v>
      </c>
      <c r="D2" s="54" t="s">
        <v>32</v>
      </c>
      <c r="H2" s="53"/>
      <c r="J2" s="54"/>
      <c r="L2" s="53"/>
      <c r="M2" s="53"/>
    </row>
    <row r="3" spans="8:13" ht="21.75" customHeight="1" thickBot="1">
      <c r="H3" s="53"/>
      <c r="I3" s="81"/>
      <c r="J3" s="53"/>
      <c r="K3" s="53"/>
      <c r="L3" s="53"/>
      <c r="M3" s="53"/>
    </row>
    <row r="4" spans="1:13" ht="25.5" customHeight="1">
      <c r="A4" s="82" t="s">
        <v>132</v>
      </c>
      <c r="B4" s="83" t="s">
        <v>133</v>
      </c>
      <c r="C4" s="84" t="s">
        <v>33</v>
      </c>
      <c r="D4" s="85"/>
      <c r="E4" s="86" t="s">
        <v>19</v>
      </c>
      <c r="G4" s="87"/>
      <c r="H4" s="57" t="s">
        <v>34</v>
      </c>
      <c r="I4" s="88"/>
      <c r="J4" s="89" t="s">
        <v>35</v>
      </c>
      <c r="K4" s="59" t="s">
        <v>36</v>
      </c>
      <c r="L4" s="57" t="s">
        <v>37</v>
      </c>
      <c r="M4" s="60"/>
    </row>
    <row r="5" spans="1:13" ht="21.75" customHeight="1" thickBot="1">
      <c r="A5" s="19"/>
      <c r="B5" s="20"/>
      <c r="C5" s="90" t="s">
        <v>38</v>
      </c>
      <c r="D5" s="91" t="s">
        <v>39</v>
      </c>
      <c r="E5" s="92" t="s">
        <v>40</v>
      </c>
      <c r="G5" s="93" t="s">
        <v>41</v>
      </c>
      <c r="H5" s="34" t="s">
        <v>18</v>
      </c>
      <c r="I5" s="34" t="s">
        <v>42</v>
      </c>
      <c r="J5" s="94" t="s">
        <v>43</v>
      </c>
      <c r="K5" s="95" t="s">
        <v>44</v>
      </c>
      <c r="L5" s="34" t="s">
        <v>45</v>
      </c>
      <c r="M5" s="96" t="s">
        <v>46</v>
      </c>
    </row>
    <row r="6" spans="1:21" ht="21.75" customHeight="1">
      <c r="A6" s="26" t="s">
        <v>144</v>
      </c>
      <c r="B6" s="27" t="s">
        <v>145</v>
      </c>
      <c r="C6" s="97">
        <v>33</v>
      </c>
      <c r="D6" s="98">
        <v>0</v>
      </c>
      <c r="E6" s="99">
        <v>0</v>
      </c>
      <c r="G6" s="100" t="s">
        <v>47</v>
      </c>
      <c r="H6" s="101">
        <v>0</v>
      </c>
      <c r="I6" s="101" t="s">
        <v>28</v>
      </c>
      <c r="J6" s="439">
        <v>1.49</v>
      </c>
      <c r="K6" s="103">
        <f>IF(J6=0,0,PRODUCT(H6/J6))</f>
        <v>0</v>
      </c>
      <c r="L6" s="102">
        <v>0</v>
      </c>
      <c r="M6" s="104">
        <f>IF(J6=0,0,PRODUCT(L6/J6))</f>
        <v>0</v>
      </c>
      <c r="T6"/>
      <c r="U6"/>
    </row>
    <row r="7" spans="1:21" ht="21.75" customHeight="1" thickBot="1">
      <c r="A7" s="33"/>
      <c r="B7" s="34" t="s">
        <v>146</v>
      </c>
      <c r="C7" s="105">
        <v>27</v>
      </c>
      <c r="D7" s="106">
        <v>0</v>
      </c>
      <c r="E7" s="107">
        <v>0</v>
      </c>
      <c r="G7" s="100" t="s">
        <v>7</v>
      </c>
      <c r="H7" s="101">
        <v>56.75</v>
      </c>
      <c r="I7" s="101" t="s">
        <v>28</v>
      </c>
      <c r="J7" s="439">
        <v>1.525</v>
      </c>
      <c r="K7" s="103">
        <f>IF(J7=0,0,PRODUCT(H7/J7))</f>
        <v>37.21311475409836</v>
      </c>
      <c r="L7" s="102">
        <v>11.35</v>
      </c>
      <c r="M7" s="104">
        <f>IF(J7=0,0,PRODUCT(L7/J7))</f>
        <v>7.442622950819672</v>
      </c>
      <c r="T7"/>
      <c r="U7"/>
    </row>
    <row r="8" spans="1:21" ht="21.75" customHeight="1">
      <c r="A8" s="38" t="s">
        <v>147</v>
      </c>
      <c r="B8" s="39" t="s">
        <v>148</v>
      </c>
      <c r="C8" s="108">
        <v>27</v>
      </c>
      <c r="D8" s="109">
        <v>0</v>
      </c>
      <c r="E8" s="104">
        <v>0</v>
      </c>
      <c r="G8" s="100" t="s">
        <v>10</v>
      </c>
      <c r="H8" s="101">
        <v>0</v>
      </c>
      <c r="I8" s="101" t="s">
        <v>28</v>
      </c>
      <c r="J8" s="439">
        <v>1.635</v>
      </c>
      <c r="K8" s="103">
        <f>IF(J8=0,0,PRODUCT(H8/J8))</f>
        <v>0</v>
      </c>
      <c r="L8" s="102">
        <v>0</v>
      </c>
      <c r="M8" s="104">
        <f>IF(J8=0,0,PRODUCT(L8/J8))</f>
        <v>0</v>
      </c>
      <c r="T8"/>
      <c r="U8"/>
    </row>
    <row r="9" spans="1:21" ht="21.75" customHeight="1" thickBot="1">
      <c r="A9" s="33"/>
      <c r="B9" s="34" t="s">
        <v>149</v>
      </c>
      <c r="C9" s="105">
        <v>28</v>
      </c>
      <c r="D9" s="106">
        <v>0</v>
      </c>
      <c r="E9" s="107">
        <v>0</v>
      </c>
      <c r="G9" s="100" t="s">
        <v>48</v>
      </c>
      <c r="H9" s="101">
        <v>10</v>
      </c>
      <c r="I9" s="101" t="s">
        <v>28</v>
      </c>
      <c r="J9" s="439">
        <v>1.785</v>
      </c>
      <c r="K9" s="103">
        <f>IF(J9=0,0,PRODUCT(H9/J9))</f>
        <v>5.602240896358544</v>
      </c>
      <c r="L9" s="102">
        <v>6</v>
      </c>
      <c r="M9" s="104">
        <f>IF(J9=0,0,PRODUCT(L9/J9))</f>
        <v>3.361344537815126</v>
      </c>
      <c r="T9"/>
      <c r="U9"/>
    </row>
    <row r="10" spans="1:21" ht="21.75" customHeight="1">
      <c r="A10" s="38" t="s">
        <v>150</v>
      </c>
      <c r="B10" s="39" t="s">
        <v>151</v>
      </c>
      <c r="C10" s="108">
        <v>27.8</v>
      </c>
      <c r="D10" s="109">
        <v>0</v>
      </c>
      <c r="E10" s="104">
        <v>0</v>
      </c>
      <c r="G10" s="100" t="s">
        <v>2</v>
      </c>
      <c r="H10" s="101">
        <v>4365</v>
      </c>
      <c r="I10" s="101" t="s">
        <v>28</v>
      </c>
      <c r="J10" s="439">
        <v>5.92</v>
      </c>
      <c r="K10" s="103">
        <f>IF(J10=0,0,PRODUCT(H10/J10))</f>
        <v>737.331081081081</v>
      </c>
      <c r="L10" s="102">
        <v>392.85</v>
      </c>
      <c r="M10" s="104">
        <f>IF(J10=0,0,PRODUCT(L10/J10))</f>
        <v>66.3597972972973</v>
      </c>
      <c r="T10"/>
      <c r="U10"/>
    </row>
    <row r="11" spans="1:21" ht="21.75" customHeight="1" thickBot="1">
      <c r="A11" s="38"/>
      <c r="B11" s="39" t="s">
        <v>152</v>
      </c>
      <c r="C11" s="110">
        <v>13.87</v>
      </c>
      <c r="D11" s="111">
        <v>0</v>
      </c>
      <c r="E11" s="112">
        <v>0</v>
      </c>
      <c r="G11" s="100" t="s">
        <v>13</v>
      </c>
      <c r="H11" s="101" t="s">
        <v>49</v>
      </c>
      <c r="I11" s="101" t="s">
        <v>28</v>
      </c>
      <c r="J11" s="439">
        <v>1.205</v>
      </c>
      <c r="K11" s="103">
        <v>0</v>
      </c>
      <c r="L11" s="102" t="s">
        <v>49</v>
      </c>
      <c r="M11" s="104">
        <v>0</v>
      </c>
      <c r="T11"/>
      <c r="U11"/>
    </row>
    <row r="12" spans="1:21" ht="21.75" customHeight="1">
      <c r="A12" s="26" t="s">
        <v>153</v>
      </c>
      <c r="B12" s="45" t="s">
        <v>154</v>
      </c>
      <c r="C12" s="97">
        <v>27</v>
      </c>
      <c r="D12" s="98">
        <v>0</v>
      </c>
      <c r="E12" s="99">
        <v>0</v>
      </c>
      <c r="G12" s="100" t="s">
        <v>182</v>
      </c>
      <c r="H12" s="101">
        <v>0</v>
      </c>
      <c r="I12" s="101" t="s">
        <v>28</v>
      </c>
      <c r="J12" s="439">
        <v>7.325</v>
      </c>
      <c r="K12" s="103">
        <f aca="true" t="shared" si="0" ref="K12:K18">IF(J12=0,0,PRODUCT(H12/J12))</f>
        <v>0</v>
      </c>
      <c r="L12" s="102">
        <v>0</v>
      </c>
      <c r="M12" s="104">
        <f aca="true" t="shared" si="1" ref="M12:M18">IF(J12=0,0,PRODUCT(L12/J12))</f>
        <v>0</v>
      </c>
      <c r="T12"/>
      <c r="U12"/>
    </row>
    <row r="13" spans="1:21" ht="21.75" customHeight="1" thickBot="1">
      <c r="A13" s="38"/>
      <c r="B13" s="39" t="s">
        <v>155</v>
      </c>
      <c r="C13" s="108">
        <v>0</v>
      </c>
      <c r="D13" s="109">
        <v>0</v>
      </c>
      <c r="E13" s="104">
        <v>0</v>
      </c>
      <c r="G13" s="100" t="s">
        <v>8</v>
      </c>
      <c r="H13" s="101">
        <v>0</v>
      </c>
      <c r="I13" s="101" t="s">
        <v>28</v>
      </c>
      <c r="J13" s="439">
        <v>1.86</v>
      </c>
      <c r="K13" s="103">
        <f t="shared" si="0"/>
        <v>0</v>
      </c>
      <c r="L13" s="102">
        <v>0</v>
      </c>
      <c r="M13" s="104">
        <f t="shared" si="1"/>
        <v>0</v>
      </c>
      <c r="T13"/>
      <c r="U13"/>
    </row>
    <row r="14" spans="1:21" ht="21.75" customHeight="1">
      <c r="A14" s="26" t="s">
        <v>156</v>
      </c>
      <c r="B14" s="45" t="s">
        <v>157</v>
      </c>
      <c r="C14" s="97">
        <v>20</v>
      </c>
      <c r="D14" s="98">
        <v>0</v>
      </c>
      <c r="E14" s="99">
        <v>0</v>
      </c>
      <c r="G14" s="100" t="s">
        <v>4</v>
      </c>
      <c r="H14" s="101">
        <v>14</v>
      </c>
      <c r="I14" s="101" t="s">
        <v>28</v>
      </c>
      <c r="J14" s="439">
        <v>2.135</v>
      </c>
      <c r="K14" s="103">
        <f t="shared" si="0"/>
        <v>6.557377049180329</v>
      </c>
      <c r="L14" s="102">
        <v>2.8</v>
      </c>
      <c r="M14" s="104">
        <f t="shared" si="1"/>
        <v>1.3114754098360657</v>
      </c>
      <c r="T14"/>
      <c r="U14"/>
    </row>
    <row r="15" spans="1:21" ht="21.75" customHeight="1" thickBot="1">
      <c r="A15" s="38"/>
      <c r="B15" s="39" t="s">
        <v>158</v>
      </c>
      <c r="C15" s="108">
        <v>48.115</v>
      </c>
      <c r="D15" s="109">
        <v>0</v>
      </c>
      <c r="E15" s="104">
        <v>0</v>
      </c>
      <c r="G15" s="100" t="s">
        <v>9</v>
      </c>
      <c r="H15" s="101">
        <v>150</v>
      </c>
      <c r="I15" s="101" t="s">
        <v>28</v>
      </c>
      <c r="J15" s="439">
        <v>1.385</v>
      </c>
      <c r="K15" s="103">
        <f t="shared" si="0"/>
        <v>108.30324909747293</v>
      </c>
      <c r="L15" s="102">
        <v>13.5</v>
      </c>
      <c r="M15" s="104">
        <f t="shared" si="1"/>
        <v>9.747292418772563</v>
      </c>
      <c r="T15"/>
      <c r="U15"/>
    </row>
    <row r="16" spans="1:21" ht="21.75" customHeight="1">
      <c r="A16" s="26" t="s">
        <v>159</v>
      </c>
      <c r="B16" s="45" t="s">
        <v>160</v>
      </c>
      <c r="C16" s="97">
        <v>60.7</v>
      </c>
      <c r="D16" s="98">
        <v>0</v>
      </c>
      <c r="E16" s="99">
        <v>50</v>
      </c>
      <c r="G16" s="100" t="s">
        <v>1</v>
      </c>
      <c r="H16" s="101">
        <v>0</v>
      </c>
      <c r="I16" s="101" t="s">
        <v>28</v>
      </c>
      <c r="J16" s="439">
        <v>7.325</v>
      </c>
      <c r="K16" s="103">
        <f t="shared" si="0"/>
        <v>0</v>
      </c>
      <c r="L16" s="102">
        <v>0</v>
      </c>
      <c r="M16" s="104">
        <f t="shared" si="1"/>
        <v>0</v>
      </c>
      <c r="T16"/>
      <c r="U16"/>
    </row>
    <row r="17" spans="1:21" ht="21.75" customHeight="1">
      <c r="A17" s="38"/>
      <c r="B17" s="39" t="s">
        <v>161</v>
      </c>
      <c r="C17" s="108">
        <v>51.9</v>
      </c>
      <c r="D17" s="109">
        <v>0</v>
      </c>
      <c r="E17" s="104">
        <v>0</v>
      </c>
      <c r="G17" s="100" t="s">
        <v>6</v>
      </c>
      <c r="H17" s="101">
        <v>124.25</v>
      </c>
      <c r="I17" s="101" t="s">
        <v>28</v>
      </c>
      <c r="J17" s="439">
        <v>1.035</v>
      </c>
      <c r="K17" s="103">
        <f t="shared" si="0"/>
        <v>120.04830917874398</v>
      </c>
      <c r="L17" s="102">
        <v>11.185</v>
      </c>
      <c r="M17" s="104">
        <f t="shared" si="1"/>
        <v>10.806763285024156</v>
      </c>
      <c r="T17"/>
      <c r="U17"/>
    </row>
    <row r="18" spans="1:21" ht="21.75" customHeight="1" thickBot="1">
      <c r="A18" s="33"/>
      <c r="B18" s="34" t="s">
        <v>162</v>
      </c>
      <c r="C18" s="105">
        <v>35.1</v>
      </c>
      <c r="D18" s="106">
        <v>0</v>
      </c>
      <c r="E18" s="107">
        <v>0</v>
      </c>
      <c r="G18" s="100" t="s">
        <v>5</v>
      </c>
      <c r="H18" s="101">
        <v>0</v>
      </c>
      <c r="I18" s="101" t="s">
        <v>28</v>
      </c>
      <c r="J18" s="439">
        <v>2.315</v>
      </c>
      <c r="K18" s="103">
        <f t="shared" si="0"/>
        <v>0</v>
      </c>
      <c r="L18" s="102">
        <v>0</v>
      </c>
      <c r="M18" s="104">
        <f t="shared" si="1"/>
        <v>0</v>
      </c>
      <c r="T18"/>
      <c r="U18"/>
    </row>
    <row r="19" spans="1:13" ht="21.75" customHeight="1">
      <c r="A19" s="38" t="s">
        <v>163</v>
      </c>
      <c r="B19" s="39" t="s">
        <v>164</v>
      </c>
      <c r="C19" s="108">
        <v>400</v>
      </c>
      <c r="D19" s="109">
        <v>0</v>
      </c>
      <c r="E19" s="104">
        <v>400</v>
      </c>
      <c r="G19" s="87" t="s">
        <v>50</v>
      </c>
      <c r="H19" s="57" t="s">
        <v>34</v>
      </c>
      <c r="I19" s="88"/>
      <c r="J19" s="89" t="s">
        <v>51</v>
      </c>
      <c r="K19" s="59" t="s">
        <v>36</v>
      </c>
      <c r="L19" s="57" t="s">
        <v>37</v>
      </c>
      <c r="M19" s="60"/>
    </row>
    <row r="20" spans="1:13" ht="21.75" customHeight="1" thickBot="1">
      <c r="A20" s="33"/>
      <c r="B20" s="34" t="s">
        <v>165</v>
      </c>
      <c r="C20" s="105">
        <v>31.5</v>
      </c>
      <c r="D20" s="106">
        <v>0</v>
      </c>
      <c r="E20" s="107">
        <v>0</v>
      </c>
      <c r="G20" s="93" t="s">
        <v>52</v>
      </c>
      <c r="H20" s="34" t="s">
        <v>18</v>
      </c>
      <c r="I20" s="34" t="s">
        <v>42</v>
      </c>
      <c r="J20" s="94" t="s">
        <v>53</v>
      </c>
      <c r="K20" s="95" t="s">
        <v>54</v>
      </c>
      <c r="L20" s="34" t="s">
        <v>45</v>
      </c>
      <c r="M20" s="96" t="s">
        <v>183</v>
      </c>
    </row>
    <row r="21" spans="1:13" ht="21.75" customHeight="1">
      <c r="A21" s="38" t="s">
        <v>166</v>
      </c>
      <c r="B21" s="39" t="s">
        <v>167</v>
      </c>
      <c r="C21" s="108">
        <v>25.2</v>
      </c>
      <c r="D21" s="109">
        <v>0</v>
      </c>
      <c r="E21" s="104">
        <v>0</v>
      </c>
      <c r="G21" s="100" t="s">
        <v>184</v>
      </c>
      <c r="H21" s="101" t="s">
        <v>185</v>
      </c>
      <c r="I21" s="101" t="s">
        <v>28</v>
      </c>
      <c r="J21" s="113">
        <v>2</v>
      </c>
      <c r="K21" s="103"/>
      <c r="L21" s="102" t="s">
        <v>185</v>
      </c>
      <c r="M21" s="104"/>
    </row>
    <row r="22" spans="1:13" ht="21.75" customHeight="1" thickBot="1">
      <c r="A22" s="38"/>
      <c r="B22" s="39" t="s">
        <v>168</v>
      </c>
      <c r="C22" s="110">
        <v>150</v>
      </c>
      <c r="D22" s="111">
        <v>0</v>
      </c>
      <c r="E22" s="112">
        <v>0</v>
      </c>
      <c r="G22" s="100" t="s">
        <v>12</v>
      </c>
      <c r="H22" s="101" t="s">
        <v>185</v>
      </c>
      <c r="I22" s="101" t="s">
        <v>28</v>
      </c>
      <c r="J22" s="113">
        <v>10</v>
      </c>
      <c r="K22" s="103"/>
      <c r="L22" s="102" t="s">
        <v>185</v>
      </c>
      <c r="M22" s="104"/>
    </row>
    <row r="23" spans="1:13" ht="21.75" customHeight="1">
      <c r="A23" s="26" t="s">
        <v>169</v>
      </c>
      <c r="B23" s="45" t="s">
        <v>170</v>
      </c>
      <c r="C23" s="97">
        <v>0</v>
      </c>
      <c r="D23" s="98">
        <v>0</v>
      </c>
      <c r="E23" s="99">
        <v>0</v>
      </c>
      <c r="G23" s="100" t="s">
        <v>11</v>
      </c>
      <c r="H23" s="101" t="s">
        <v>185</v>
      </c>
      <c r="I23" s="101" t="s">
        <v>28</v>
      </c>
      <c r="J23" s="113">
        <v>5</v>
      </c>
      <c r="K23" s="103"/>
      <c r="L23" s="102" t="s">
        <v>185</v>
      </c>
      <c r="M23" s="104"/>
    </row>
    <row r="24" spans="1:13" ht="21.75" customHeight="1" thickBot="1">
      <c r="A24" s="38"/>
      <c r="B24" s="39" t="s">
        <v>171</v>
      </c>
      <c r="C24" s="108">
        <v>2.8</v>
      </c>
      <c r="D24" s="109">
        <v>0</v>
      </c>
      <c r="E24" s="104">
        <v>0</v>
      </c>
      <c r="G24" s="100" t="s">
        <v>131</v>
      </c>
      <c r="H24" s="101">
        <v>1463.5</v>
      </c>
      <c r="I24" s="101" t="s">
        <v>28</v>
      </c>
      <c r="J24" s="113">
        <v>46</v>
      </c>
      <c r="K24" s="103">
        <f>IF(J24=0,0,PRODUCT(H24/J24))</f>
        <v>31.815217391304348</v>
      </c>
      <c r="L24" s="102">
        <v>672.1</v>
      </c>
      <c r="M24" s="104">
        <f>IF(J24=0,0,PRODUCT(L24/J24))</f>
        <v>14.610869565217392</v>
      </c>
    </row>
    <row r="25" spans="1:13" ht="21.75" customHeight="1" thickBot="1">
      <c r="A25" s="26" t="s">
        <v>172</v>
      </c>
      <c r="B25" s="45" t="s">
        <v>173</v>
      </c>
      <c r="C25" s="97">
        <v>2.1</v>
      </c>
      <c r="D25" s="98">
        <v>0</v>
      </c>
      <c r="E25" s="99">
        <v>0</v>
      </c>
      <c r="G25" s="114" t="s">
        <v>140</v>
      </c>
      <c r="H25" s="499">
        <f>SUM(H6:H24)</f>
        <v>6183.5</v>
      </c>
      <c r="I25" s="115" t="s">
        <v>28</v>
      </c>
      <c r="J25" s="116"/>
      <c r="K25" s="77"/>
      <c r="L25" s="79">
        <f>SUM(L6:L24)</f>
        <v>1109.785</v>
      </c>
      <c r="M25" s="117"/>
    </row>
    <row r="26" spans="1:13" ht="21.75" customHeight="1" thickBot="1">
      <c r="A26" s="38"/>
      <c r="B26" s="39" t="s">
        <v>174</v>
      </c>
      <c r="C26" s="108">
        <v>51.9</v>
      </c>
      <c r="D26" s="109">
        <v>0</v>
      </c>
      <c r="E26" s="104">
        <v>0</v>
      </c>
      <c r="G26" s="118"/>
      <c r="H26" s="118"/>
      <c r="I26" s="118"/>
      <c r="J26" s="118"/>
      <c r="K26" s="118"/>
      <c r="L26" s="118"/>
      <c r="M26" s="118"/>
    </row>
    <row r="27" spans="1:13" ht="21.75" customHeight="1">
      <c r="A27" s="26" t="s">
        <v>175</v>
      </c>
      <c r="B27" s="45" t="s">
        <v>176</v>
      </c>
      <c r="C27" s="97">
        <v>33.45</v>
      </c>
      <c r="D27" s="98">
        <v>0</v>
      </c>
      <c r="E27" s="99">
        <v>0</v>
      </c>
      <c r="G27" s="119" t="s">
        <v>186</v>
      </c>
      <c r="H27" s="120"/>
      <c r="I27" s="120"/>
      <c r="J27" s="121"/>
      <c r="K27" s="121" t="s">
        <v>187</v>
      </c>
      <c r="L27" s="122">
        <f>L25</f>
        <v>1109.785</v>
      </c>
      <c r="M27" s="123"/>
    </row>
    <row r="28" spans="1:13" ht="21.75" customHeight="1">
      <c r="A28" s="38"/>
      <c r="B28" s="39" t="s">
        <v>177</v>
      </c>
      <c r="C28" s="108">
        <v>11.55</v>
      </c>
      <c r="D28" s="109">
        <v>0</v>
      </c>
      <c r="E28" s="104">
        <v>0</v>
      </c>
      <c r="G28" s="124"/>
      <c r="H28" s="125"/>
      <c r="I28" s="126"/>
      <c r="J28" s="125"/>
      <c r="K28" s="126" t="s">
        <v>188</v>
      </c>
      <c r="L28" s="127">
        <v>0.5</v>
      </c>
      <c r="M28" s="128"/>
    </row>
    <row r="29" spans="1:13" ht="21.75" customHeight="1" thickBot="1">
      <c r="A29" s="33"/>
      <c r="B29" s="34" t="s">
        <v>178</v>
      </c>
      <c r="C29" s="105">
        <v>0</v>
      </c>
      <c r="D29" s="106">
        <v>0</v>
      </c>
      <c r="E29" s="107">
        <v>0</v>
      </c>
      <c r="G29" s="129"/>
      <c r="H29" s="130"/>
      <c r="I29" s="130"/>
      <c r="J29" s="130"/>
      <c r="K29" s="131" t="s">
        <v>189</v>
      </c>
      <c r="L29" s="132">
        <f>IF(L28=0,0,PRODUCT(L27/L28))</f>
        <v>2219.57</v>
      </c>
      <c r="M29" s="133"/>
    </row>
    <row r="30" spans="1:5" ht="21.75" customHeight="1">
      <c r="A30" s="38" t="s">
        <v>179</v>
      </c>
      <c r="B30" s="39" t="s">
        <v>180</v>
      </c>
      <c r="C30" s="108">
        <v>1.8</v>
      </c>
      <c r="D30" s="109">
        <v>0</v>
      </c>
      <c r="E30" s="104">
        <v>0</v>
      </c>
    </row>
    <row r="31" spans="1:5" ht="21.75" customHeight="1" thickBot="1">
      <c r="A31" s="33"/>
      <c r="B31" s="34" t="s">
        <v>181</v>
      </c>
      <c r="C31" s="105">
        <v>0</v>
      </c>
      <c r="D31" s="106">
        <v>0</v>
      </c>
      <c r="E31" s="107">
        <v>0</v>
      </c>
    </row>
    <row r="32" spans="1:5" ht="21.75" customHeight="1" thickBot="1">
      <c r="A32" s="47" t="s">
        <v>140</v>
      </c>
      <c r="B32" s="48"/>
      <c r="C32" s="105">
        <f>SUM(C6:C31)</f>
        <v>1109.785</v>
      </c>
      <c r="D32" s="106">
        <f>SUM(D6:D31)</f>
        <v>0</v>
      </c>
      <c r="E32" s="107">
        <f>SUM(E6:E31)</f>
        <v>450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defaultGridColor="0" zoomScale="85" zoomScaleNormal="85" colorId="37" workbookViewId="0" topLeftCell="A1">
      <pane ySplit="4" topLeftCell="MZI13" activePane="bottomLeft" state="frozen"/>
      <selection pane="topLeft" activeCell="L3" sqref="L3"/>
      <selection pane="bottomLeft" activeCell="A1" sqref="A1"/>
    </sheetView>
  </sheetViews>
  <sheetFormatPr defaultColWidth="11.00390625" defaultRowHeight="24.75" customHeight="1"/>
  <cols>
    <col min="1" max="1" width="10.75390625" style="8" customWidth="1"/>
    <col min="2" max="2" width="7.75390625" style="8" customWidth="1"/>
    <col min="3" max="3" width="34.625" style="8" customWidth="1"/>
    <col min="4" max="4" width="7.75390625" style="8" customWidth="1"/>
    <col min="5" max="5" width="19.125" style="8" customWidth="1"/>
    <col min="6" max="6" width="7.75390625" style="8" customWidth="1"/>
    <col min="7" max="7" width="21.125" style="8" customWidth="1"/>
    <col min="8" max="8" width="9.75390625" style="8" customWidth="1"/>
    <col min="9" max="9" width="7.75390625" style="8" customWidth="1"/>
    <col min="10" max="10" width="10.75390625" style="8" customWidth="1"/>
    <col min="11" max="11" width="9.75390625" style="8" customWidth="1"/>
    <col min="12" max="12" width="7.75390625" style="8" customWidth="1"/>
    <col min="13" max="13" width="10.75390625" style="8" customWidth="1"/>
    <col min="14" max="14" width="7.75390625" style="8" customWidth="1"/>
    <col min="15" max="16384" width="10.75390625" style="8" customWidth="1"/>
  </cols>
  <sheetData>
    <row r="1" spans="1:15" ht="24.75" customHeight="1">
      <c r="A1" s="52" t="s">
        <v>127</v>
      </c>
      <c r="B1" s="53"/>
      <c r="C1" s="53"/>
      <c r="D1" s="53"/>
      <c r="E1" s="54" t="s">
        <v>190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30" customHeight="1" thickBot="1">
      <c r="A2" s="52" t="s">
        <v>129</v>
      </c>
      <c r="B2" s="53"/>
      <c r="C2" s="53"/>
      <c r="D2" s="53"/>
      <c r="E2" s="134" t="s">
        <v>191</v>
      </c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4.75" customHeight="1">
      <c r="A3" s="87"/>
      <c r="B3" s="135" t="s">
        <v>192</v>
      </c>
      <c r="C3" s="136" t="s">
        <v>193</v>
      </c>
      <c r="D3" s="85"/>
      <c r="E3" s="136" t="s">
        <v>194</v>
      </c>
      <c r="F3" s="85"/>
      <c r="G3" s="136" t="s">
        <v>195</v>
      </c>
      <c r="H3" s="136"/>
      <c r="I3" s="85"/>
      <c r="J3" s="88" t="s">
        <v>196</v>
      </c>
      <c r="K3" s="57"/>
      <c r="L3" s="85"/>
      <c r="M3" s="57" t="s">
        <v>139</v>
      </c>
      <c r="N3" s="137"/>
      <c r="O3" s="138"/>
    </row>
    <row r="4" spans="1:15" ht="27" customHeight="1" thickBot="1">
      <c r="A4" s="93" t="s">
        <v>132</v>
      </c>
      <c r="B4" s="94" t="s">
        <v>197</v>
      </c>
      <c r="C4" s="34" t="s">
        <v>18</v>
      </c>
      <c r="D4" s="34" t="s">
        <v>143</v>
      </c>
      <c r="E4" s="34" t="s">
        <v>18</v>
      </c>
      <c r="F4" s="34" t="s">
        <v>143</v>
      </c>
      <c r="G4" s="34" t="s">
        <v>198</v>
      </c>
      <c r="H4" s="34" t="s">
        <v>18</v>
      </c>
      <c r="I4" s="34" t="s">
        <v>143</v>
      </c>
      <c r="J4" s="34" t="s">
        <v>198</v>
      </c>
      <c r="K4" s="34" t="s">
        <v>18</v>
      </c>
      <c r="L4" s="34" t="s">
        <v>143</v>
      </c>
      <c r="M4" s="34" t="s">
        <v>198</v>
      </c>
      <c r="N4" s="34" t="s">
        <v>143</v>
      </c>
      <c r="O4" s="139" t="s">
        <v>140</v>
      </c>
    </row>
    <row r="5" spans="1:15" ht="24.75" customHeight="1">
      <c r="A5" s="26" t="s">
        <v>144</v>
      </c>
      <c r="B5" s="27" t="s">
        <v>145</v>
      </c>
      <c r="C5" s="140" t="s">
        <v>199</v>
      </c>
      <c r="D5" s="141">
        <v>0</v>
      </c>
      <c r="E5" s="140" t="s">
        <v>200</v>
      </c>
      <c r="F5" s="141">
        <v>0</v>
      </c>
      <c r="G5" s="140"/>
      <c r="H5" s="140"/>
      <c r="I5" s="141"/>
      <c r="J5" s="142"/>
      <c r="K5" s="142"/>
      <c r="L5" s="102"/>
      <c r="M5" s="142"/>
      <c r="N5" s="102"/>
      <c r="O5" s="104">
        <f aca="true" t="shared" si="0" ref="O5:O31">SUM(D5+F5+I5+L5+N5)</f>
        <v>0</v>
      </c>
    </row>
    <row r="6" spans="1:15" ht="24.75" customHeight="1" thickBot="1">
      <c r="A6" s="33"/>
      <c r="B6" s="34" t="s">
        <v>146</v>
      </c>
      <c r="C6" s="143"/>
      <c r="D6" s="144"/>
      <c r="E6" s="143" t="s">
        <v>201</v>
      </c>
      <c r="F6" s="144">
        <v>0</v>
      </c>
      <c r="G6" s="143"/>
      <c r="H6" s="143"/>
      <c r="I6" s="144"/>
      <c r="J6" s="143"/>
      <c r="K6" s="143"/>
      <c r="L6" s="144"/>
      <c r="M6" s="143"/>
      <c r="N6" s="144"/>
      <c r="O6" s="107">
        <f t="shared" si="0"/>
        <v>0</v>
      </c>
    </row>
    <row r="7" spans="1:15" ht="24.75" customHeight="1">
      <c r="A7" s="38" t="s">
        <v>147</v>
      </c>
      <c r="B7" s="39" t="s">
        <v>148</v>
      </c>
      <c r="C7" s="142"/>
      <c r="D7" s="102"/>
      <c r="E7" s="142"/>
      <c r="F7" s="102"/>
      <c r="G7" s="142"/>
      <c r="H7" s="142"/>
      <c r="I7" s="102"/>
      <c r="J7" s="142"/>
      <c r="K7" s="142"/>
      <c r="L7" s="102"/>
      <c r="M7" s="142"/>
      <c r="N7" s="102"/>
      <c r="O7" s="104">
        <f t="shared" si="0"/>
        <v>0</v>
      </c>
    </row>
    <row r="8" spans="1:15" ht="24.75" customHeight="1" thickBot="1">
      <c r="A8" s="33"/>
      <c r="B8" s="34" t="s">
        <v>149</v>
      </c>
      <c r="C8" s="143" t="s">
        <v>202</v>
      </c>
      <c r="D8" s="144">
        <v>0.5</v>
      </c>
      <c r="E8" s="143" t="s">
        <v>200</v>
      </c>
      <c r="F8" s="144">
        <v>0</v>
      </c>
      <c r="G8" s="143"/>
      <c r="H8" s="143"/>
      <c r="I8" s="144"/>
      <c r="J8" s="143"/>
      <c r="K8" s="143"/>
      <c r="L8" s="144"/>
      <c r="M8" s="143"/>
      <c r="N8" s="144"/>
      <c r="O8" s="107">
        <f t="shared" si="0"/>
        <v>0.5</v>
      </c>
    </row>
    <row r="9" spans="1:15" ht="24.75" customHeight="1">
      <c r="A9" s="38" t="s">
        <v>150</v>
      </c>
      <c r="B9" s="39" t="s">
        <v>151</v>
      </c>
      <c r="C9" s="142"/>
      <c r="D9" s="102"/>
      <c r="E9" s="142"/>
      <c r="F9" s="102"/>
      <c r="G9" s="142" t="s">
        <v>203</v>
      </c>
      <c r="H9" s="142" t="s">
        <v>204</v>
      </c>
      <c r="I9" s="102">
        <v>2.4</v>
      </c>
      <c r="J9" s="142"/>
      <c r="K9" s="142"/>
      <c r="L9" s="102"/>
      <c r="M9" s="142"/>
      <c r="N9" s="102"/>
      <c r="O9" s="104">
        <f t="shared" si="0"/>
        <v>2.4</v>
      </c>
    </row>
    <row r="10" spans="1:15" ht="24.75" customHeight="1" thickBot="1">
      <c r="A10" s="38"/>
      <c r="B10" s="39" t="s">
        <v>152</v>
      </c>
      <c r="C10" s="142"/>
      <c r="D10" s="102"/>
      <c r="E10" s="142"/>
      <c r="F10" s="102"/>
      <c r="G10" s="142"/>
      <c r="H10" s="142"/>
      <c r="I10" s="102"/>
      <c r="J10" s="142"/>
      <c r="K10" s="142"/>
      <c r="L10" s="102"/>
      <c r="M10" s="142"/>
      <c r="N10" s="102"/>
      <c r="O10" s="104">
        <f t="shared" si="0"/>
        <v>0</v>
      </c>
    </row>
    <row r="11" spans="1:15" ht="24.75" customHeight="1">
      <c r="A11" s="26" t="s">
        <v>153</v>
      </c>
      <c r="B11" s="45" t="s">
        <v>154</v>
      </c>
      <c r="C11" s="140" t="s">
        <v>205</v>
      </c>
      <c r="D11" s="141">
        <v>3</v>
      </c>
      <c r="E11" s="140" t="s">
        <v>206</v>
      </c>
      <c r="F11" s="141">
        <v>0</v>
      </c>
      <c r="G11" s="140" t="s">
        <v>207</v>
      </c>
      <c r="H11" s="140" t="s">
        <v>208</v>
      </c>
      <c r="I11" s="141">
        <v>26</v>
      </c>
      <c r="J11" s="140" t="s">
        <v>209</v>
      </c>
      <c r="K11" s="140" t="s">
        <v>210</v>
      </c>
      <c r="L11" s="141">
        <v>5</v>
      </c>
      <c r="M11" s="140"/>
      <c r="N11" s="141"/>
      <c r="O11" s="99">
        <f t="shared" si="0"/>
        <v>34</v>
      </c>
    </row>
    <row r="12" spans="1:15" ht="24.75" customHeight="1" thickBot="1">
      <c r="A12" s="38"/>
      <c r="B12" s="39" t="s">
        <v>155</v>
      </c>
      <c r="C12" s="142"/>
      <c r="D12" s="102"/>
      <c r="E12" s="142"/>
      <c r="F12" s="102"/>
      <c r="G12" s="142"/>
      <c r="H12" s="142"/>
      <c r="I12" s="102"/>
      <c r="J12" s="142"/>
      <c r="K12" s="142"/>
      <c r="L12" s="102"/>
      <c r="M12" s="142"/>
      <c r="N12" s="102"/>
      <c r="O12" s="104">
        <f t="shared" si="0"/>
        <v>0</v>
      </c>
    </row>
    <row r="13" spans="1:15" ht="24.75" customHeight="1">
      <c r="A13" s="26" t="s">
        <v>156</v>
      </c>
      <c r="B13" s="45" t="s">
        <v>157</v>
      </c>
      <c r="C13" s="140"/>
      <c r="D13" s="141"/>
      <c r="E13" s="140"/>
      <c r="F13" s="141"/>
      <c r="G13" s="140"/>
      <c r="H13" s="140"/>
      <c r="I13" s="141"/>
      <c r="J13" s="140" t="s">
        <v>211</v>
      </c>
      <c r="K13" s="140" t="s">
        <v>212</v>
      </c>
      <c r="L13" s="141">
        <v>6.2</v>
      </c>
      <c r="M13" s="140"/>
      <c r="N13" s="141"/>
      <c r="O13" s="99">
        <f t="shared" si="0"/>
        <v>6.2</v>
      </c>
    </row>
    <row r="14" spans="1:15" ht="24.75" customHeight="1" thickBot="1">
      <c r="A14" s="38"/>
      <c r="B14" s="39" t="s">
        <v>158</v>
      </c>
      <c r="C14" s="142"/>
      <c r="D14" s="102"/>
      <c r="E14" s="142"/>
      <c r="F14" s="102"/>
      <c r="G14" s="142"/>
      <c r="H14" s="142"/>
      <c r="I14" s="102"/>
      <c r="J14" s="142" t="s">
        <v>213</v>
      </c>
      <c r="K14" s="142" t="s">
        <v>212</v>
      </c>
      <c r="L14" s="102">
        <v>6.2</v>
      </c>
      <c r="M14" s="142"/>
      <c r="N14" s="102"/>
      <c r="O14" s="104">
        <f t="shared" si="0"/>
        <v>6.2</v>
      </c>
    </row>
    <row r="15" spans="1:15" ht="24.75" customHeight="1">
      <c r="A15" s="26" t="s">
        <v>159</v>
      </c>
      <c r="B15" s="45" t="s">
        <v>160</v>
      </c>
      <c r="C15" s="140"/>
      <c r="D15" s="141"/>
      <c r="E15" s="140"/>
      <c r="F15" s="141"/>
      <c r="G15" s="140"/>
      <c r="H15" s="140"/>
      <c r="I15" s="141"/>
      <c r="J15" s="140" t="s">
        <v>213</v>
      </c>
      <c r="K15" s="140" t="s">
        <v>212</v>
      </c>
      <c r="L15" s="141">
        <v>6.2</v>
      </c>
      <c r="M15" s="140"/>
      <c r="N15" s="141"/>
      <c r="O15" s="99">
        <f t="shared" si="0"/>
        <v>6.2</v>
      </c>
    </row>
    <row r="16" spans="1:15" ht="24.75" customHeight="1">
      <c r="A16" s="38"/>
      <c r="B16" s="39" t="s">
        <v>161</v>
      </c>
      <c r="C16" s="142"/>
      <c r="D16" s="102"/>
      <c r="E16" s="142"/>
      <c r="F16" s="102"/>
      <c r="G16" s="142"/>
      <c r="H16" s="142"/>
      <c r="I16" s="102"/>
      <c r="J16" s="142"/>
      <c r="K16" s="142"/>
      <c r="L16" s="102"/>
      <c r="M16" s="142"/>
      <c r="N16" s="102"/>
      <c r="O16" s="104">
        <f t="shared" si="0"/>
        <v>0</v>
      </c>
    </row>
    <row r="17" spans="1:15" ht="24.75" customHeight="1" thickBot="1">
      <c r="A17" s="33"/>
      <c r="B17" s="34" t="s">
        <v>162</v>
      </c>
      <c r="C17" s="143"/>
      <c r="D17" s="144"/>
      <c r="E17" s="143"/>
      <c r="F17" s="144"/>
      <c r="G17" s="143"/>
      <c r="H17" s="143"/>
      <c r="I17" s="144"/>
      <c r="J17" s="143"/>
      <c r="K17" s="143"/>
      <c r="L17" s="144"/>
      <c r="M17" s="143"/>
      <c r="N17" s="144"/>
      <c r="O17" s="107">
        <f t="shared" si="0"/>
        <v>0</v>
      </c>
    </row>
    <row r="18" spans="1:15" ht="25.5" customHeight="1">
      <c r="A18" s="38" t="s">
        <v>163</v>
      </c>
      <c r="B18" s="39" t="s">
        <v>164</v>
      </c>
      <c r="C18" s="142" t="s">
        <v>214</v>
      </c>
      <c r="D18" s="102">
        <v>1</v>
      </c>
      <c r="E18" s="142" t="s">
        <v>215</v>
      </c>
      <c r="F18" s="102">
        <v>5</v>
      </c>
      <c r="G18" s="142"/>
      <c r="H18" s="142"/>
      <c r="I18" s="102"/>
      <c r="J18" s="142"/>
      <c r="K18" s="142"/>
      <c r="L18" s="102"/>
      <c r="M18" s="142"/>
      <c r="N18" s="102"/>
      <c r="O18" s="104">
        <f t="shared" si="0"/>
        <v>6</v>
      </c>
    </row>
    <row r="19" spans="1:15" ht="24.75" customHeight="1" thickBot="1">
      <c r="A19" s="33"/>
      <c r="B19" s="34" t="s">
        <v>165</v>
      </c>
      <c r="C19" s="143"/>
      <c r="D19" s="144"/>
      <c r="E19" s="143" t="s">
        <v>216</v>
      </c>
      <c r="F19" s="144">
        <v>51</v>
      </c>
      <c r="G19" s="143"/>
      <c r="H19" s="143"/>
      <c r="I19" s="144"/>
      <c r="J19" s="143"/>
      <c r="K19" s="143"/>
      <c r="L19" s="144"/>
      <c r="M19" s="143"/>
      <c r="N19" s="144"/>
      <c r="O19" s="107">
        <f t="shared" si="0"/>
        <v>51</v>
      </c>
    </row>
    <row r="20" spans="1:15" ht="24.75" customHeight="1">
      <c r="A20" s="38" t="s">
        <v>166</v>
      </c>
      <c r="B20" s="39" t="s">
        <v>167</v>
      </c>
      <c r="C20" s="142"/>
      <c r="D20" s="102"/>
      <c r="E20" s="142"/>
      <c r="F20" s="102"/>
      <c r="G20" s="142"/>
      <c r="H20" s="142"/>
      <c r="I20" s="102"/>
      <c r="J20" s="142"/>
      <c r="K20" s="142"/>
      <c r="L20" s="102"/>
      <c r="M20" s="142"/>
      <c r="N20" s="102"/>
      <c r="O20" s="104">
        <f t="shared" si="0"/>
        <v>0</v>
      </c>
    </row>
    <row r="21" spans="1:15" ht="24.75" customHeight="1" thickBot="1">
      <c r="A21" s="38"/>
      <c r="B21" s="39" t="s">
        <v>168</v>
      </c>
      <c r="C21" s="142"/>
      <c r="D21" s="102"/>
      <c r="E21" s="142"/>
      <c r="F21" s="102"/>
      <c r="G21" s="142"/>
      <c r="H21" s="142"/>
      <c r="I21" s="102"/>
      <c r="J21" s="142"/>
      <c r="K21" s="142"/>
      <c r="L21" s="102"/>
      <c r="M21" s="142"/>
      <c r="N21" s="102"/>
      <c r="O21" s="104">
        <f t="shared" si="0"/>
        <v>0</v>
      </c>
    </row>
    <row r="22" spans="1:15" ht="24.75" customHeight="1">
      <c r="A22" s="26" t="s">
        <v>169</v>
      </c>
      <c r="B22" s="45" t="s">
        <v>170</v>
      </c>
      <c r="C22" s="140" t="s">
        <v>217</v>
      </c>
      <c r="D22" s="141">
        <v>26.2</v>
      </c>
      <c r="E22" s="140" t="s">
        <v>218</v>
      </c>
      <c r="F22" s="141">
        <v>180</v>
      </c>
      <c r="G22" s="140"/>
      <c r="H22" s="140"/>
      <c r="I22" s="141"/>
      <c r="J22" s="140"/>
      <c r="K22" s="140"/>
      <c r="L22" s="141"/>
      <c r="M22" s="140"/>
      <c r="N22" s="141"/>
      <c r="O22" s="99">
        <f t="shared" si="0"/>
        <v>206.2</v>
      </c>
    </row>
    <row r="23" spans="1:15" ht="24.75" customHeight="1" thickBot="1">
      <c r="A23" s="38"/>
      <c r="B23" s="39" t="s">
        <v>171</v>
      </c>
      <c r="C23" s="142" t="s">
        <v>219</v>
      </c>
      <c r="D23" s="102">
        <v>0</v>
      </c>
      <c r="E23" s="142"/>
      <c r="F23" s="102"/>
      <c r="G23" s="142"/>
      <c r="H23" s="142"/>
      <c r="I23" s="102"/>
      <c r="J23" s="142"/>
      <c r="K23" s="142"/>
      <c r="L23" s="102"/>
      <c r="M23" s="142"/>
      <c r="N23" s="102"/>
      <c r="O23" s="104">
        <f t="shared" si="0"/>
        <v>0</v>
      </c>
    </row>
    <row r="24" spans="1:15" ht="24.75" customHeight="1">
      <c r="A24" s="26" t="s">
        <v>172</v>
      </c>
      <c r="B24" s="45" t="s">
        <v>173</v>
      </c>
      <c r="C24" s="140"/>
      <c r="D24" s="141"/>
      <c r="E24" s="140"/>
      <c r="F24" s="141"/>
      <c r="G24" s="140"/>
      <c r="H24" s="140"/>
      <c r="I24" s="141"/>
      <c r="J24" s="140"/>
      <c r="K24" s="140"/>
      <c r="L24" s="141"/>
      <c r="M24" s="140"/>
      <c r="N24" s="141"/>
      <c r="O24" s="99">
        <f t="shared" si="0"/>
        <v>0</v>
      </c>
    </row>
    <row r="25" spans="1:15" ht="24.75" customHeight="1" thickBot="1">
      <c r="A25" s="38"/>
      <c r="B25" s="39" t="s">
        <v>174</v>
      </c>
      <c r="C25" s="142" t="s">
        <v>220</v>
      </c>
      <c r="D25" s="102">
        <v>0</v>
      </c>
      <c r="E25" s="142"/>
      <c r="F25" s="102"/>
      <c r="G25" s="142" t="s">
        <v>221</v>
      </c>
      <c r="H25" s="142" t="s">
        <v>206</v>
      </c>
      <c r="I25" s="102">
        <v>7.8</v>
      </c>
      <c r="J25" s="142"/>
      <c r="K25" s="142"/>
      <c r="L25" s="102"/>
      <c r="M25" s="142"/>
      <c r="N25" s="102"/>
      <c r="O25" s="104">
        <f t="shared" si="0"/>
        <v>7.8</v>
      </c>
    </row>
    <row r="26" spans="1:15" ht="25.5" customHeight="1">
      <c r="A26" s="26" t="s">
        <v>175</v>
      </c>
      <c r="B26" s="45" t="s">
        <v>176</v>
      </c>
      <c r="C26" s="140"/>
      <c r="D26" s="141"/>
      <c r="E26" s="140" t="s">
        <v>222</v>
      </c>
      <c r="F26" s="141">
        <v>12</v>
      </c>
      <c r="G26" s="140"/>
      <c r="H26" s="140"/>
      <c r="I26" s="141"/>
      <c r="J26" s="140"/>
      <c r="K26" s="140"/>
      <c r="L26" s="141"/>
      <c r="M26" s="140"/>
      <c r="N26" s="141"/>
      <c r="O26" s="99">
        <f t="shared" si="0"/>
        <v>12</v>
      </c>
    </row>
    <row r="27" spans="1:15" ht="25.5" customHeight="1">
      <c r="A27" s="38"/>
      <c r="B27" s="39" t="s">
        <v>177</v>
      </c>
      <c r="C27" s="142"/>
      <c r="D27" s="102"/>
      <c r="E27" s="142" t="s">
        <v>223</v>
      </c>
      <c r="F27" s="102">
        <v>6</v>
      </c>
      <c r="G27" s="142"/>
      <c r="H27" s="142"/>
      <c r="I27" s="102"/>
      <c r="J27" s="142"/>
      <c r="K27" s="142"/>
      <c r="L27" s="102"/>
      <c r="M27" s="142"/>
      <c r="N27" s="102"/>
      <c r="O27" s="104">
        <f t="shared" si="0"/>
        <v>6</v>
      </c>
    </row>
    <row r="28" spans="1:15" ht="24.75" customHeight="1" thickBot="1">
      <c r="A28" s="33"/>
      <c r="B28" s="34" t="s">
        <v>178</v>
      </c>
      <c r="C28" s="143"/>
      <c r="D28" s="144"/>
      <c r="E28" s="143"/>
      <c r="F28" s="144"/>
      <c r="G28" s="143"/>
      <c r="H28" s="143"/>
      <c r="I28" s="144"/>
      <c r="J28" s="143"/>
      <c r="K28" s="143"/>
      <c r="L28" s="144"/>
      <c r="M28" s="143"/>
      <c r="N28" s="144"/>
      <c r="O28" s="107">
        <f t="shared" si="0"/>
        <v>0</v>
      </c>
    </row>
    <row r="29" spans="1:15" ht="24.75" customHeight="1">
      <c r="A29" s="38" t="s">
        <v>179</v>
      </c>
      <c r="B29" s="39" t="s">
        <v>180</v>
      </c>
      <c r="C29" s="142"/>
      <c r="D29" s="102"/>
      <c r="E29" s="142"/>
      <c r="F29" s="102"/>
      <c r="G29" s="142"/>
      <c r="H29" s="142"/>
      <c r="I29" s="102"/>
      <c r="J29" s="142"/>
      <c r="K29" s="142"/>
      <c r="L29" s="102"/>
      <c r="M29" s="142"/>
      <c r="N29" s="102"/>
      <c r="O29" s="104">
        <f t="shared" si="0"/>
        <v>0</v>
      </c>
    </row>
    <row r="30" spans="1:15" ht="24.75" customHeight="1" thickBot="1">
      <c r="A30" s="33"/>
      <c r="B30" s="34" t="s">
        <v>181</v>
      </c>
      <c r="C30" s="143" t="s">
        <v>224</v>
      </c>
      <c r="D30" s="144">
        <v>0</v>
      </c>
      <c r="E30" s="143" t="s">
        <v>225</v>
      </c>
      <c r="F30" s="144">
        <v>0</v>
      </c>
      <c r="G30" s="143"/>
      <c r="H30" s="143"/>
      <c r="I30" s="144"/>
      <c r="J30" s="143"/>
      <c r="K30" s="143"/>
      <c r="L30" s="144"/>
      <c r="M30" s="143"/>
      <c r="N30" s="144"/>
      <c r="O30" s="107">
        <f t="shared" si="0"/>
        <v>0</v>
      </c>
    </row>
    <row r="31" spans="1:15" ht="24.75" customHeight="1" thickBot="1">
      <c r="A31" s="33" t="s">
        <v>140</v>
      </c>
      <c r="B31" s="145"/>
      <c r="C31" s="146"/>
      <c r="D31" s="106">
        <f>SUM(D5:D30)</f>
        <v>30.7</v>
      </c>
      <c r="E31" s="34">
        <f>SUM(E5:E30)</f>
        <v>0</v>
      </c>
      <c r="F31" s="106">
        <f>SUM(F5:F30)</f>
        <v>254</v>
      </c>
      <c r="G31" s="145"/>
      <c r="H31" s="34">
        <f>SUM(H5:H30)</f>
        <v>0</v>
      </c>
      <c r="I31" s="106">
        <f>SUM(I5:I30)</f>
        <v>36.199999999999996</v>
      </c>
      <c r="J31" s="145"/>
      <c r="K31" s="34">
        <f>SUM(K5:K30)</f>
        <v>0</v>
      </c>
      <c r="L31" s="106">
        <f>SUM(L5:L30)</f>
        <v>23.599999999999998</v>
      </c>
      <c r="M31" s="145"/>
      <c r="N31" s="106">
        <f>SUM(N5:N30)</f>
        <v>0</v>
      </c>
      <c r="O31" s="107">
        <f t="shared" si="0"/>
        <v>344.5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5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L3" sqref="L3"/>
      <selection pane="bottomLeft" activeCell="A1" sqref="A1"/>
    </sheetView>
  </sheetViews>
  <sheetFormatPr defaultColWidth="11.00390625" defaultRowHeight="24.75" customHeight="1"/>
  <cols>
    <col min="1" max="1" width="15.25390625" style="413" customWidth="1"/>
    <col min="2" max="3" width="8.75390625" style="413" customWidth="1"/>
    <col min="4" max="4" width="18.625" style="413" customWidth="1"/>
    <col min="5" max="5" width="8.75390625" style="413" customWidth="1"/>
    <col min="6" max="6" width="10.75390625" style="413" customWidth="1"/>
    <col min="7" max="7" width="9.75390625" style="413" customWidth="1"/>
    <col min="8" max="8" width="8.75390625" style="413" customWidth="1"/>
    <col min="9" max="9" width="13.75390625" style="413" customWidth="1"/>
    <col min="10" max="13" width="8.75390625" style="413" customWidth="1"/>
    <col min="14" max="16384" width="10.75390625" style="413" customWidth="1"/>
  </cols>
  <sheetData>
    <row r="1" spans="1:11" ht="21" customHeight="1">
      <c r="A1" s="409" t="s">
        <v>127</v>
      </c>
      <c r="B1" s="410"/>
      <c r="C1" s="410"/>
      <c r="D1" s="410"/>
      <c r="E1" s="411"/>
      <c r="F1" s="412" t="s">
        <v>226</v>
      </c>
      <c r="G1" s="410"/>
      <c r="H1" s="410"/>
      <c r="I1" s="410"/>
      <c r="J1" s="410"/>
      <c r="K1" s="410"/>
    </row>
    <row r="2" spans="1:11" ht="24.75" customHeight="1" thickBot="1">
      <c r="A2" s="409" t="s">
        <v>129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3" spans="1:13" ht="24" customHeight="1">
      <c r="A3" s="414"/>
      <c r="B3" s="415" t="s">
        <v>227</v>
      </c>
      <c r="C3" s="416"/>
      <c r="D3" s="415" t="s">
        <v>193</v>
      </c>
      <c r="E3" s="416"/>
      <c r="F3" s="417" t="s">
        <v>196</v>
      </c>
      <c r="G3" s="418"/>
      <c r="H3" s="416"/>
      <c r="I3" s="418" t="s">
        <v>139</v>
      </c>
      <c r="J3" s="419"/>
      <c r="K3" s="420"/>
      <c r="L3" s="421" t="s">
        <v>228</v>
      </c>
      <c r="M3" s="422"/>
    </row>
    <row r="4" spans="1:13" ht="27" customHeight="1" thickBot="1">
      <c r="A4" s="423" t="s">
        <v>16</v>
      </c>
      <c r="B4" s="424" t="s">
        <v>229</v>
      </c>
      <c r="C4" s="425" t="s">
        <v>38</v>
      </c>
      <c r="D4" s="426" t="s">
        <v>18</v>
      </c>
      <c r="E4" s="425" t="s">
        <v>143</v>
      </c>
      <c r="F4" s="426" t="s">
        <v>198</v>
      </c>
      <c r="G4" s="426" t="s">
        <v>18</v>
      </c>
      <c r="H4" s="425" t="s">
        <v>143</v>
      </c>
      <c r="I4" s="426" t="s">
        <v>198</v>
      </c>
      <c r="J4" s="425" t="s">
        <v>143</v>
      </c>
      <c r="K4" s="427" t="s">
        <v>140</v>
      </c>
      <c r="L4" s="428" t="s">
        <v>230</v>
      </c>
      <c r="M4" s="429" t="s">
        <v>231</v>
      </c>
    </row>
    <row r="5" spans="1:13" ht="24.75" customHeight="1">
      <c r="A5" s="435" t="s">
        <v>47</v>
      </c>
      <c r="B5" s="436">
        <v>0</v>
      </c>
      <c r="C5" s="437">
        <v>0</v>
      </c>
      <c r="D5" s="430"/>
      <c r="E5" s="431"/>
      <c r="F5" s="430"/>
      <c r="G5" s="430"/>
      <c r="H5" s="431"/>
      <c r="I5" s="430"/>
      <c r="J5" s="431"/>
      <c r="K5" s="432">
        <f aca="true" t="shared" si="0" ref="K5:K21">SUM(C5+E5+H5+J5)</f>
        <v>0</v>
      </c>
      <c r="L5" s="433">
        <v>1.49</v>
      </c>
      <c r="M5" s="434">
        <f aca="true" t="shared" si="1" ref="M5:M20">IF(L5=0,0,PRODUCT(K5/L5))</f>
        <v>0</v>
      </c>
    </row>
    <row r="6" spans="1:13" ht="24.75" customHeight="1">
      <c r="A6" s="435" t="s">
        <v>7</v>
      </c>
      <c r="B6" s="436">
        <v>0</v>
      </c>
      <c r="C6" s="437">
        <v>23</v>
      </c>
      <c r="D6" s="430"/>
      <c r="E6" s="431"/>
      <c r="F6" s="430"/>
      <c r="G6" s="430"/>
      <c r="H6" s="431"/>
      <c r="I6" s="430"/>
      <c r="J6" s="431"/>
      <c r="K6" s="432">
        <f t="shared" si="0"/>
        <v>23</v>
      </c>
      <c r="L6" s="433">
        <v>1.525</v>
      </c>
      <c r="M6" s="434">
        <f t="shared" si="1"/>
        <v>15.081967213114755</v>
      </c>
    </row>
    <row r="7" spans="1:13" ht="24.75" customHeight="1">
      <c r="A7" s="435" t="s">
        <v>10</v>
      </c>
      <c r="B7" s="436">
        <v>0</v>
      </c>
      <c r="C7" s="437">
        <v>2.5</v>
      </c>
      <c r="D7" s="430" t="s">
        <v>232</v>
      </c>
      <c r="E7" s="431">
        <v>1.2</v>
      </c>
      <c r="F7" s="430"/>
      <c r="G7" s="430"/>
      <c r="H7" s="431"/>
      <c r="I7" s="430"/>
      <c r="J7" s="431"/>
      <c r="K7" s="432">
        <f t="shared" si="0"/>
        <v>3.7</v>
      </c>
      <c r="L7" s="433">
        <v>1.635</v>
      </c>
      <c r="M7" s="434">
        <f t="shared" si="1"/>
        <v>2.2629969418960245</v>
      </c>
    </row>
    <row r="8" spans="1:13" ht="24.75" customHeight="1">
      <c r="A8" s="435" t="s">
        <v>48</v>
      </c>
      <c r="B8" s="436">
        <v>0</v>
      </c>
      <c r="C8" s="437">
        <v>1</v>
      </c>
      <c r="D8" s="430"/>
      <c r="E8" s="431"/>
      <c r="F8" s="430"/>
      <c r="G8" s="430"/>
      <c r="H8" s="431"/>
      <c r="I8" s="430"/>
      <c r="J8" s="431"/>
      <c r="K8" s="432">
        <f t="shared" si="0"/>
        <v>1</v>
      </c>
      <c r="L8" s="439">
        <v>1.785</v>
      </c>
      <c r="M8" s="434">
        <f t="shared" si="1"/>
        <v>0.5602240896358543</v>
      </c>
    </row>
    <row r="9" spans="1:13" ht="24.75" customHeight="1">
      <c r="A9" s="435" t="s">
        <v>2</v>
      </c>
      <c r="B9" s="436">
        <v>0</v>
      </c>
      <c r="C9" s="437">
        <v>451.5</v>
      </c>
      <c r="D9" s="430" t="s">
        <v>233</v>
      </c>
      <c r="E9" s="431">
        <v>25</v>
      </c>
      <c r="F9" s="430"/>
      <c r="G9" s="430"/>
      <c r="H9" s="431"/>
      <c r="I9" s="430"/>
      <c r="J9" s="431"/>
      <c r="K9" s="432">
        <f t="shared" si="0"/>
        <v>476.5</v>
      </c>
      <c r="L9" s="438">
        <v>5.92</v>
      </c>
      <c r="M9" s="434">
        <f t="shared" si="1"/>
        <v>80.48986486486487</v>
      </c>
    </row>
    <row r="10" spans="1:13" ht="24.75" customHeight="1">
      <c r="A10" s="435" t="s">
        <v>13</v>
      </c>
      <c r="B10" s="436">
        <v>0</v>
      </c>
      <c r="C10" s="437">
        <v>0.25</v>
      </c>
      <c r="D10" s="430"/>
      <c r="E10" s="431"/>
      <c r="F10" s="430"/>
      <c r="G10" s="430"/>
      <c r="H10" s="431"/>
      <c r="I10" s="430"/>
      <c r="J10" s="431"/>
      <c r="K10" s="432">
        <f t="shared" si="0"/>
        <v>0.25</v>
      </c>
      <c r="L10" s="433">
        <v>1.205</v>
      </c>
      <c r="M10" s="434">
        <f t="shared" si="1"/>
        <v>0.20746887966804978</v>
      </c>
    </row>
    <row r="11" spans="1:13" ht="24.75" customHeight="1">
      <c r="A11" s="435" t="s">
        <v>182</v>
      </c>
      <c r="B11" s="436">
        <v>0</v>
      </c>
      <c r="C11" s="437">
        <v>6.25</v>
      </c>
      <c r="D11" s="430"/>
      <c r="E11" s="431"/>
      <c r="F11" s="430"/>
      <c r="G11" s="430"/>
      <c r="H11" s="431"/>
      <c r="I11" s="430"/>
      <c r="J11" s="431"/>
      <c r="K11" s="432">
        <f t="shared" si="0"/>
        <v>6.25</v>
      </c>
      <c r="L11" s="433">
        <v>7.325</v>
      </c>
      <c r="M11" s="434">
        <f t="shared" si="1"/>
        <v>0.8532423208191126</v>
      </c>
    </row>
    <row r="12" spans="1:13" ht="24.75" customHeight="1">
      <c r="A12" s="435" t="s">
        <v>8</v>
      </c>
      <c r="B12" s="436">
        <v>0</v>
      </c>
      <c r="C12" s="437">
        <v>0.25</v>
      </c>
      <c r="D12" s="430" t="s">
        <v>234</v>
      </c>
      <c r="E12" s="431">
        <v>1</v>
      </c>
      <c r="F12" s="430"/>
      <c r="G12" s="430"/>
      <c r="H12" s="431"/>
      <c r="I12" s="430"/>
      <c r="J12" s="431"/>
      <c r="K12" s="432">
        <f t="shared" si="0"/>
        <v>1.25</v>
      </c>
      <c r="L12" s="433">
        <v>1.86</v>
      </c>
      <c r="M12" s="434">
        <f t="shared" si="1"/>
        <v>0.6720430107526881</v>
      </c>
    </row>
    <row r="13" spans="1:13" ht="24.75" customHeight="1">
      <c r="A13" s="435" t="s">
        <v>4</v>
      </c>
      <c r="B13" s="436">
        <v>0</v>
      </c>
      <c r="C13" s="437">
        <v>5</v>
      </c>
      <c r="D13" s="430"/>
      <c r="E13" s="431"/>
      <c r="F13" s="430"/>
      <c r="G13" s="430"/>
      <c r="H13" s="431"/>
      <c r="I13" s="430"/>
      <c r="J13" s="431"/>
      <c r="K13" s="432">
        <f t="shared" si="0"/>
        <v>5</v>
      </c>
      <c r="L13" s="439">
        <v>2.135</v>
      </c>
      <c r="M13" s="434">
        <f t="shared" si="1"/>
        <v>2.3419203747072603</v>
      </c>
    </row>
    <row r="14" spans="1:13" ht="24.75" customHeight="1">
      <c r="A14" s="435" t="s">
        <v>9</v>
      </c>
      <c r="B14" s="436">
        <v>0</v>
      </c>
      <c r="C14" s="437">
        <v>6</v>
      </c>
      <c r="D14" s="430"/>
      <c r="E14" s="431"/>
      <c r="F14" s="430"/>
      <c r="G14" s="430"/>
      <c r="H14" s="431"/>
      <c r="I14" s="430"/>
      <c r="J14" s="431"/>
      <c r="K14" s="432">
        <f t="shared" si="0"/>
        <v>6</v>
      </c>
      <c r="L14" s="433">
        <v>1.385</v>
      </c>
      <c r="M14" s="434">
        <f t="shared" si="1"/>
        <v>4.332129963898917</v>
      </c>
    </row>
    <row r="15" spans="1:13" ht="24.75" customHeight="1">
      <c r="A15" s="435" t="s">
        <v>1</v>
      </c>
      <c r="B15" s="436">
        <v>0</v>
      </c>
      <c r="C15" s="437">
        <v>12</v>
      </c>
      <c r="D15" s="430"/>
      <c r="E15" s="431"/>
      <c r="F15" s="430"/>
      <c r="G15" s="430"/>
      <c r="H15" s="431"/>
      <c r="I15" s="430"/>
      <c r="J15" s="431"/>
      <c r="K15" s="432">
        <f t="shared" si="0"/>
        <v>12</v>
      </c>
      <c r="L15" s="433">
        <v>7.325</v>
      </c>
      <c r="M15" s="434">
        <f t="shared" si="1"/>
        <v>1.6382252559726962</v>
      </c>
    </row>
    <row r="16" spans="1:13" ht="24.75" customHeight="1">
      <c r="A16" s="435" t="s">
        <v>235</v>
      </c>
      <c r="B16" s="436">
        <v>0</v>
      </c>
      <c r="C16" s="437">
        <v>8.5</v>
      </c>
      <c r="D16" s="430" t="s">
        <v>236</v>
      </c>
      <c r="E16" s="431">
        <v>3.5</v>
      </c>
      <c r="F16" s="430"/>
      <c r="G16" s="430"/>
      <c r="H16" s="431"/>
      <c r="I16" s="430"/>
      <c r="J16" s="431"/>
      <c r="K16" s="432">
        <f t="shared" si="0"/>
        <v>12</v>
      </c>
      <c r="L16" s="433">
        <v>1.035</v>
      </c>
      <c r="M16" s="434">
        <f t="shared" si="1"/>
        <v>11.594202898550726</v>
      </c>
    </row>
    <row r="17" spans="1:13" ht="24.75" customHeight="1">
      <c r="A17" s="435" t="s">
        <v>5</v>
      </c>
      <c r="B17" s="436">
        <v>0</v>
      </c>
      <c r="C17" s="437">
        <v>1</v>
      </c>
      <c r="D17" s="430"/>
      <c r="E17" s="431"/>
      <c r="F17" s="430"/>
      <c r="G17" s="430"/>
      <c r="H17" s="431"/>
      <c r="I17" s="430"/>
      <c r="J17" s="431"/>
      <c r="K17" s="432">
        <f t="shared" si="0"/>
        <v>1</v>
      </c>
      <c r="L17" s="433">
        <v>2.315</v>
      </c>
      <c r="M17" s="434">
        <f t="shared" si="1"/>
        <v>0.4319654427645788</v>
      </c>
    </row>
    <row r="18" spans="1:13" ht="24.75" customHeight="1">
      <c r="A18" s="435" t="s">
        <v>12</v>
      </c>
      <c r="B18" s="436">
        <v>0</v>
      </c>
      <c r="C18" s="437">
        <v>4.75</v>
      </c>
      <c r="D18" s="430"/>
      <c r="E18" s="431"/>
      <c r="F18" s="430"/>
      <c r="G18" s="430"/>
      <c r="H18" s="431"/>
      <c r="I18" s="430"/>
      <c r="J18" s="431"/>
      <c r="K18" s="432">
        <f t="shared" si="0"/>
        <v>4.75</v>
      </c>
      <c r="L18" s="433"/>
      <c r="M18" s="434">
        <f t="shared" si="1"/>
        <v>0</v>
      </c>
    </row>
    <row r="19" spans="1:13" ht="24.75" customHeight="1">
      <c r="A19" s="435" t="s">
        <v>11</v>
      </c>
      <c r="B19" s="436">
        <v>0</v>
      </c>
      <c r="C19" s="437">
        <v>7.75</v>
      </c>
      <c r="D19" s="430"/>
      <c r="E19" s="431"/>
      <c r="F19" s="430"/>
      <c r="G19" s="430"/>
      <c r="H19" s="431"/>
      <c r="I19" s="430"/>
      <c r="J19" s="431"/>
      <c r="K19" s="432">
        <f t="shared" si="0"/>
        <v>7.75</v>
      </c>
      <c r="L19" s="433"/>
      <c r="M19" s="434">
        <f t="shared" si="1"/>
        <v>0</v>
      </c>
    </row>
    <row r="20" spans="1:13" ht="24.75" customHeight="1" thickBot="1">
      <c r="A20" s="435" t="s">
        <v>131</v>
      </c>
      <c r="B20" s="436">
        <v>4</v>
      </c>
      <c r="C20" s="437">
        <v>191.25</v>
      </c>
      <c r="D20" s="430"/>
      <c r="E20" s="431"/>
      <c r="F20" s="430" t="s">
        <v>237</v>
      </c>
      <c r="G20" s="430" t="s">
        <v>139</v>
      </c>
      <c r="H20" s="431">
        <v>23.6</v>
      </c>
      <c r="I20" s="430"/>
      <c r="J20" s="431"/>
      <c r="K20" s="432">
        <f t="shared" si="0"/>
        <v>214.85</v>
      </c>
      <c r="L20" s="433"/>
      <c r="M20" s="434">
        <f t="shared" si="1"/>
        <v>0</v>
      </c>
    </row>
    <row r="21" spans="1:13" ht="24.75" customHeight="1" thickBot="1">
      <c r="A21" s="441"/>
      <c r="B21" s="442">
        <f>SUM(B5:B20)</f>
        <v>4</v>
      </c>
      <c r="C21" s="443">
        <f>SUM(C5:C20)</f>
        <v>721</v>
      </c>
      <c r="D21" s="444"/>
      <c r="E21" s="440">
        <f>SUM(E5:E20)</f>
        <v>30.7</v>
      </c>
      <c r="F21" s="445"/>
      <c r="G21" s="426">
        <f>SUM(G5:G20)</f>
        <v>0</v>
      </c>
      <c r="H21" s="440">
        <f>SUM(H5:H20)</f>
        <v>23.6</v>
      </c>
      <c r="I21" s="445"/>
      <c r="J21" s="440">
        <f>SUM(J5:J20)</f>
        <v>0</v>
      </c>
      <c r="K21" s="440">
        <f t="shared" si="0"/>
        <v>775.3000000000001</v>
      </c>
      <c r="L21" s="446"/>
      <c r="M21" s="44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16384" width="11.375" style="8" customWidth="1"/>
  </cols>
  <sheetData>
    <row r="1" spans="1:9" ht="21.75" customHeight="1">
      <c r="A1" s="52" t="s">
        <v>127</v>
      </c>
      <c r="B1" s="53"/>
      <c r="C1" s="53"/>
      <c r="D1" s="53"/>
      <c r="E1" s="53"/>
      <c r="F1" s="54" t="s">
        <v>238</v>
      </c>
      <c r="G1" s="53"/>
      <c r="H1" s="53"/>
      <c r="I1" s="53"/>
    </row>
    <row r="2" spans="1:9" ht="21.75" customHeight="1" thickBot="1">
      <c r="A2" s="52" t="s">
        <v>129</v>
      </c>
      <c r="B2" s="53"/>
      <c r="C2" s="53"/>
      <c r="D2" s="53"/>
      <c r="E2" s="53"/>
      <c r="F2" s="54"/>
      <c r="G2" s="53"/>
      <c r="H2" s="53"/>
      <c r="I2" s="53"/>
    </row>
    <row r="3" spans="1:11" ht="21.75" customHeight="1">
      <c r="A3" s="87"/>
      <c r="B3" s="147"/>
      <c r="C3" s="148" t="s">
        <v>239</v>
      </c>
      <c r="D3" s="136"/>
      <c r="E3" s="136"/>
      <c r="F3" s="149"/>
      <c r="G3" s="136"/>
      <c r="H3" s="136"/>
      <c r="I3" s="85"/>
      <c r="J3" s="150" t="s">
        <v>240</v>
      </c>
      <c r="K3" s="151"/>
    </row>
    <row r="4" spans="1:11" ht="15.75" customHeight="1">
      <c r="A4" s="152" t="s">
        <v>132</v>
      </c>
      <c r="B4" s="153" t="s">
        <v>133</v>
      </c>
      <c r="C4" s="154" t="s">
        <v>241</v>
      </c>
      <c r="D4" s="155"/>
      <c r="E4" s="154" t="s">
        <v>242</v>
      </c>
      <c r="F4" s="155"/>
      <c r="G4" s="154" t="s">
        <v>243</v>
      </c>
      <c r="H4" s="155"/>
      <c r="I4" s="91"/>
      <c r="J4" s="156" t="s">
        <v>244</v>
      </c>
      <c r="K4" s="157" t="s">
        <v>140</v>
      </c>
    </row>
    <row r="5" spans="1:11" ht="18" customHeight="1" thickBot="1">
      <c r="A5" s="158"/>
      <c r="B5" s="65"/>
      <c r="C5" s="34" t="s">
        <v>245</v>
      </c>
      <c r="D5" s="34" t="s">
        <v>143</v>
      </c>
      <c r="E5" s="34" t="s">
        <v>245</v>
      </c>
      <c r="F5" s="34" t="s">
        <v>143</v>
      </c>
      <c r="G5" s="34" t="s">
        <v>246</v>
      </c>
      <c r="H5" s="34" t="s">
        <v>143</v>
      </c>
      <c r="I5" s="95" t="s">
        <v>140</v>
      </c>
      <c r="J5" s="159" t="s">
        <v>143</v>
      </c>
      <c r="K5" s="160"/>
    </row>
    <row r="6" spans="1:11" ht="21.75" customHeight="1">
      <c r="A6" s="26" t="s">
        <v>144</v>
      </c>
      <c r="B6" s="27" t="s">
        <v>145</v>
      </c>
      <c r="C6" s="161"/>
      <c r="D6" s="141">
        <f aca="true" t="shared" si="0" ref="D6:D31">PRODUCT(0.31*C6)</f>
        <v>0</v>
      </c>
      <c r="E6" s="161"/>
      <c r="F6" s="141"/>
      <c r="G6" s="140"/>
      <c r="H6" s="141"/>
      <c r="I6" s="98">
        <f aca="true" t="shared" si="1" ref="I6:I32">SUM(D6+F6+H6)</f>
        <v>0</v>
      </c>
      <c r="J6" s="162"/>
      <c r="K6" s="163">
        <f aca="true" t="shared" si="2" ref="K6:K32">SUM(I6+J6)</f>
        <v>0</v>
      </c>
    </row>
    <row r="7" spans="1:11" ht="21.75" customHeight="1" thickBot="1">
      <c r="A7" s="33"/>
      <c r="B7" s="34" t="s">
        <v>146</v>
      </c>
      <c r="C7" s="164"/>
      <c r="D7" s="144">
        <f t="shared" si="0"/>
        <v>0</v>
      </c>
      <c r="E7" s="164"/>
      <c r="F7" s="144"/>
      <c r="G7" s="143"/>
      <c r="H7" s="144"/>
      <c r="I7" s="106">
        <f t="shared" si="1"/>
        <v>0</v>
      </c>
      <c r="J7" s="165"/>
      <c r="K7" s="37">
        <f t="shared" si="2"/>
        <v>0</v>
      </c>
    </row>
    <row r="8" spans="1:11" ht="21.75" customHeight="1">
      <c r="A8" s="38" t="s">
        <v>147</v>
      </c>
      <c r="B8" s="39" t="s">
        <v>148</v>
      </c>
      <c r="C8" s="101"/>
      <c r="D8" s="102">
        <f t="shared" si="0"/>
        <v>0</v>
      </c>
      <c r="E8" s="101"/>
      <c r="F8" s="102"/>
      <c r="G8" s="142"/>
      <c r="H8" s="102"/>
      <c r="I8" s="109">
        <f t="shared" si="1"/>
        <v>0</v>
      </c>
      <c r="J8" s="162">
        <v>120</v>
      </c>
      <c r="K8" s="163">
        <f t="shared" si="2"/>
        <v>120</v>
      </c>
    </row>
    <row r="9" spans="1:11" ht="21.75" customHeight="1" thickBot="1">
      <c r="A9" s="33"/>
      <c r="B9" s="34" t="s">
        <v>149</v>
      </c>
      <c r="C9" s="164"/>
      <c r="D9" s="144">
        <f t="shared" si="0"/>
        <v>0</v>
      </c>
      <c r="E9" s="164"/>
      <c r="F9" s="144"/>
      <c r="G9" s="143"/>
      <c r="H9" s="144"/>
      <c r="I9" s="106">
        <f t="shared" si="1"/>
        <v>0</v>
      </c>
      <c r="J9" s="165"/>
      <c r="K9" s="37">
        <f t="shared" si="2"/>
        <v>0</v>
      </c>
    </row>
    <row r="10" spans="1:11" ht="21.75" customHeight="1">
      <c r="A10" s="38" t="s">
        <v>150</v>
      </c>
      <c r="B10" s="39" t="s">
        <v>151</v>
      </c>
      <c r="C10" s="101"/>
      <c r="D10" s="102">
        <f t="shared" si="0"/>
        <v>0</v>
      </c>
      <c r="E10" s="101"/>
      <c r="F10" s="102"/>
      <c r="G10" s="142"/>
      <c r="H10" s="102"/>
      <c r="I10" s="109">
        <f t="shared" si="1"/>
        <v>0</v>
      </c>
      <c r="J10" s="162"/>
      <c r="K10" s="163">
        <f t="shared" si="2"/>
        <v>0</v>
      </c>
    </row>
    <row r="11" spans="1:11" ht="21.75" customHeight="1" thickBot="1">
      <c r="A11" s="38"/>
      <c r="B11" s="39" t="s">
        <v>152</v>
      </c>
      <c r="C11" s="101"/>
      <c r="D11" s="102">
        <f t="shared" si="0"/>
        <v>0</v>
      </c>
      <c r="E11" s="101"/>
      <c r="F11" s="102"/>
      <c r="G11" s="142"/>
      <c r="H11" s="102"/>
      <c r="I11" s="109">
        <f t="shared" si="1"/>
        <v>0</v>
      </c>
      <c r="J11" s="162"/>
      <c r="K11" s="163">
        <f t="shared" si="2"/>
        <v>0</v>
      </c>
    </row>
    <row r="12" spans="1:11" ht="21.75" customHeight="1">
      <c r="A12" s="26" t="s">
        <v>153</v>
      </c>
      <c r="B12" s="45" t="s">
        <v>154</v>
      </c>
      <c r="C12" s="161"/>
      <c r="D12" s="141">
        <f t="shared" si="0"/>
        <v>0</v>
      </c>
      <c r="E12" s="161"/>
      <c r="F12" s="141"/>
      <c r="G12" s="140"/>
      <c r="H12" s="141"/>
      <c r="I12" s="98">
        <f t="shared" si="1"/>
        <v>0</v>
      </c>
      <c r="J12" s="166"/>
      <c r="K12" s="46">
        <f t="shared" si="2"/>
        <v>0</v>
      </c>
    </row>
    <row r="13" spans="1:11" ht="21.75" customHeight="1" thickBot="1">
      <c r="A13" s="38"/>
      <c r="B13" s="39" t="s">
        <v>155</v>
      </c>
      <c r="C13" s="101"/>
      <c r="D13" s="102">
        <f t="shared" si="0"/>
        <v>0</v>
      </c>
      <c r="E13" s="101"/>
      <c r="F13" s="102"/>
      <c r="G13" s="142"/>
      <c r="H13" s="102"/>
      <c r="I13" s="109">
        <f t="shared" si="1"/>
        <v>0</v>
      </c>
      <c r="J13" s="162"/>
      <c r="K13" s="163">
        <f t="shared" si="2"/>
        <v>0</v>
      </c>
    </row>
    <row r="14" spans="1:11" ht="21.75" customHeight="1">
      <c r="A14" s="26" t="s">
        <v>156</v>
      </c>
      <c r="B14" s="45" t="s">
        <v>157</v>
      </c>
      <c r="C14" s="161"/>
      <c r="D14" s="141">
        <f t="shared" si="0"/>
        <v>0</v>
      </c>
      <c r="E14" s="161"/>
      <c r="F14" s="141"/>
      <c r="G14" s="140"/>
      <c r="H14" s="141"/>
      <c r="I14" s="98">
        <f t="shared" si="1"/>
        <v>0</v>
      </c>
      <c r="J14" s="166"/>
      <c r="K14" s="46">
        <f t="shared" si="2"/>
        <v>0</v>
      </c>
    </row>
    <row r="15" spans="1:11" ht="21.75" customHeight="1" thickBot="1">
      <c r="A15" s="38"/>
      <c r="B15" s="39" t="s">
        <v>158</v>
      </c>
      <c r="C15" s="101"/>
      <c r="D15" s="102">
        <f t="shared" si="0"/>
        <v>0</v>
      </c>
      <c r="E15" s="101"/>
      <c r="F15" s="102"/>
      <c r="G15" s="142"/>
      <c r="H15" s="102"/>
      <c r="I15" s="109">
        <f t="shared" si="1"/>
        <v>0</v>
      </c>
      <c r="J15" s="162"/>
      <c r="K15" s="163">
        <f t="shared" si="2"/>
        <v>0</v>
      </c>
    </row>
    <row r="16" spans="1:11" ht="21.75" customHeight="1">
      <c r="A16" s="26" t="s">
        <v>159</v>
      </c>
      <c r="B16" s="45" t="s">
        <v>160</v>
      </c>
      <c r="C16" s="161"/>
      <c r="D16" s="141">
        <f t="shared" si="0"/>
        <v>0</v>
      </c>
      <c r="E16" s="161"/>
      <c r="F16" s="141"/>
      <c r="G16" s="140"/>
      <c r="H16" s="141"/>
      <c r="I16" s="98">
        <f t="shared" si="1"/>
        <v>0</v>
      </c>
      <c r="J16" s="166"/>
      <c r="K16" s="46">
        <f t="shared" si="2"/>
        <v>0</v>
      </c>
    </row>
    <row r="17" spans="1:11" ht="21.75" customHeight="1">
      <c r="A17" s="38"/>
      <c r="B17" s="39" t="s">
        <v>161</v>
      </c>
      <c r="C17" s="101"/>
      <c r="D17" s="102">
        <f t="shared" si="0"/>
        <v>0</v>
      </c>
      <c r="E17" s="101"/>
      <c r="F17" s="102"/>
      <c r="G17" s="142"/>
      <c r="H17" s="102"/>
      <c r="I17" s="109">
        <f t="shared" si="1"/>
        <v>0</v>
      </c>
      <c r="J17" s="162"/>
      <c r="K17" s="163">
        <f t="shared" si="2"/>
        <v>0</v>
      </c>
    </row>
    <row r="18" spans="1:11" ht="21.75" customHeight="1" thickBot="1">
      <c r="A18" s="33"/>
      <c r="B18" s="34" t="s">
        <v>162</v>
      </c>
      <c r="C18" s="164"/>
      <c r="D18" s="144">
        <f t="shared" si="0"/>
        <v>0</v>
      </c>
      <c r="E18" s="164"/>
      <c r="F18" s="144"/>
      <c r="G18" s="143"/>
      <c r="H18" s="144"/>
      <c r="I18" s="106">
        <f t="shared" si="1"/>
        <v>0</v>
      </c>
      <c r="J18" s="165"/>
      <c r="K18" s="37">
        <f t="shared" si="2"/>
        <v>0</v>
      </c>
    </row>
    <row r="19" spans="1:11" ht="21.75" customHeight="1">
      <c r="A19" s="38" t="s">
        <v>163</v>
      </c>
      <c r="B19" s="39" t="s">
        <v>164</v>
      </c>
      <c r="C19" s="101"/>
      <c r="D19" s="102">
        <f t="shared" si="0"/>
        <v>0</v>
      </c>
      <c r="E19" s="101"/>
      <c r="F19" s="102"/>
      <c r="G19" s="142"/>
      <c r="H19" s="102"/>
      <c r="I19" s="109">
        <f t="shared" si="1"/>
        <v>0</v>
      </c>
      <c r="J19" s="162"/>
      <c r="K19" s="163">
        <f t="shared" si="2"/>
        <v>0</v>
      </c>
    </row>
    <row r="20" spans="1:11" ht="21.75" customHeight="1" thickBot="1">
      <c r="A20" s="33"/>
      <c r="B20" s="34" t="s">
        <v>165</v>
      </c>
      <c r="C20" s="164"/>
      <c r="D20" s="144">
        <f t="shared" si="0"/>
        <v>0</v>
      </c>
      <c r="E20" s="164"/>
      <c r="F20" s="144"/>
      <c r="G20" s="143"/>
      <c r="H20" s="144"/>
      <c r="I20" s="106">
        <f t="shared" si="1"/>
        <v>0</v>
      </c>
      <c r="J20" s="165"/>
      <c r="K20" s="37">
        <f t="shared" si="2"/>
        <v>0</v>
      </c>
    </row>
    <row r="21" spans="1:11" ht="21.75" customHeight="1">
      <c r="A21" s="38" t="s">
        <v>166</v>
      </c>
      <c r="B21" s="39" t="s">
        <v>167</v>
      </c>
      <c r="C21" s="101"/>
      <c r="D21" s="102">
        <f t="shared" si="0"/>
        <v>0</v>
      </c>
      <c r="E21" s="101"/>
      <c r="F21" s="102"/>
      <c r="G21" s="142"/>
      <c r="H21" s="102"/>
      <c r="I21" s="109">
        <f t="shared" si="1"/>
        <v>0</v>
      </c>
      <c r="J21" s="162"/>
      <c r="K21" s="163">
        <f t="shared" si="2"/>
        <v>0</v>
      </c>
    </row>
    <row r="22" spans="1:11" ht="21.75" customHeight="1" thickBot="1">
      <c r="A22" s="38"/>
      <c r="B22" s="39" t="s">
        <v>168</v>
      </c>
      <c r="C22" s="101"/>
      <c r="D22" s="102">
        <f t="shared" si="0"/>
        <v>0</v>
      </c>
      <c r="E22" s="101"/>
      <c r="F22" s="102"/>
      <c r="G22" s="142"/>
      <c r="H22" s="102"/>
      <c r="I22" s="109">
        <f t="shared" si="1"/>
        <v>0</v>
      </c>
      <c r="J22" s="162"/>
      <c r="K22" s="163">
        <f t="shared" si="2"/>
        <v>0</v>
      </c>
    </row>
    <row r="23" spans="1:11" ht="21.75" customHeight="1">
      <c r="A23" s="26" t="s">
        <v>169</v>
      </c>
      <c r="B23" s="45" t="s">
        <v>170</v>
      </c>
      <c r="C23" s="161"/>
      <c r="D23" s="141">
        <f t="shared" si="0"/>
        <v>0</v>
      </c>
      <c r="E23" s="161"/>
      <c r="F23" s="141"/>
      <c r="G23" s="140"/>
      <c r="H23" s="141"/>
      <c r="I23" s="98">
        <f t="shared" si="1"/>
        <v>0</v>
      </c>
      <c r="J23" s="166">
        <v>142</v>
      </c>
      <c r="K23" s="46">
        <f t="shared" si="2"/>
        <v>142</v>
      </c>
    </row>
    <row r="24" spans="1:11" ht="21.75" customHeight="1" thickBot="1">
      <c r="A24" s="38"/>
      <c r="B24" s="39" t="s">
        <v>171</v>
      </c>
      <c r="C24" s="101"/>
      <c r="D24" s="102">
        <f t="shared" si="0"/>
        <v>0</v>
      </c>
      <c r="E24" s="101"/>
      <c r="F24" s="102"/>
      <c r="G24" s="142"/>
      <c r="H24" s="102"/>
      <c r="I24" s="109">
        <f t="shared" si="1"/>
        <v>0</v>
      </c>
      <c r="J24" s="162"/>
      <c r="K24" s="163">
        <f t="shared" si="2"/>
        <v>0</v>
      </c>
    </row>
    <row r="25" spans="1:11" ht="21.75" customHeight="1">
      <c r="A25" s="26" t="s">
        <v>172</v>
      </c>
      <c r="B25" s="45" t="s">
        <v>173</v>
      </c>
      <c r="C25" s="161"/>
      <c r="D25" s="141">
        <f t="shared" si="0"/>
        <v>0</v>
      </c>
      <c r="E25" s="161"/>
      <c r="F25" s="141"/>
      <c r="G25" s="140"/>
      <c r="H25" s="141"/>
      <c r="I25" s="98">
        <f t="shared" si="1"/>
        <v>0</v>
      </c>
      <c r="J25" s="166"/>
      <c r="K25" s="46">
        <f t="shared" si="2"/>
        <v>0</v>
      </c>
    </row>
    <row r="26" spans="1:11" ht="21.75" customHeight="1" thickBot="1">
      <c r="A26" s="38"/>
      <c r="B26" s="39" t="s">
        <v>174</v>
      </c>
      <c r="C26" s="101"/>
      <c r="D26" s="102">
        <f t="shared" si="0"/>
        <v>0</v>
      </c>
      <c r="E26" s="101"/>
      <c r="F26" s="102"/>
      <c r="G26" s="142"/>
      <c r="H26" s="102"/>
      <c r="I26" s="109">
        <f t="shared" si="1"/>
        <v>0</v>
      </c>
      <c r="J26" s="162"/>
      <c r="K26" s="163">
        <f t="shared" si="2"/>
        <v>0</v>
      </c>
    </row>
    <row r="27" spans="1:11" ht="21.75" customHeight="1">
      <c r="A27" s="26" t="s">
        <v>175</v>
      </c>
      <c r="B27" s="45" t="s">
        <v>176</v>
      </c>
      <c r="C27" s="161"/>
      <c r="D27" s="141">
        <f t="shared" si="0"/>
        <v>0</v>
      </c>
      <c r="E27" s="161"/>
      <c r="F27" s="141"/>
      <c r="G27" s="140"/>
      <c r="H27" s="141"/>
      <c r="I27" s="98">
        <f t="shared" si="1"/>
        <v>0</v>
      </c>
      <c r="J27" s="166"/>
      <c r="K27" s="46">
        <f t="shared" si="2"/>
        <v>0</v>
      </c>
    </row>
    <row r="28" spans="1:11" ht="21.75" customHeight="1">
      <c r="A28" s="38"/>
      <c r="B28" s="39" t="s">
        <v>177</v>
      </c>
      <c r="C28" s="101"/>
      <c r="D28" s="102">
        <f t="shared" si="0"/>
        <v>0</v>
      </c>
      <c r="E28" s="101"/>
      <c r="F28" s="102"/>
      <c r="G28" s="142"/>
      <c r="H28" s="102"/>
      <c r="I28" s="109">
        <f t="shared" si="1"/>
        <v>0</v>
      </c>
      <c r="J28" s="162"/>
      <c r="K28" s="163">
        <f t="shared" si="2"/>
        <v>0</v>
      </c>
    </row>
    <row r="29" spans="1:11" ht="21.75" customHeight="1" thickBot="1">
      <c r="A29" s="33"/>
      <c r="B29" s="34" t="s">
        <v>178</v>
      </c>
      <c r="C29" s="164"/>
      <c r="D29" s="144">
        <f t="shared" si="0"/>
        <v>0</v>
      </c>
      <c r="E29" s="164"/>
      <c r="F29" s="144"/>
      <c r="G29" s="143"/>
      <c r="H29" s="144"/>
      <c r="I29" s="106">
        <f t="shared" si="1"/>
        <v>0</v>
      </c>
      <c r="J29" s="165"/>
      <c r="K29" s="37">
        <f t="shared" si="2"/>
        <v>0</v>
      </c>
    </row>
    <row r="30" spans="1:11" ht="21.75" customHeight="1">
      <c r="A30" s="38" t="s">
        <v>179</v>
      </c>
      <c r="B30" s="39" t="s">
        <v>180</v>
      </c>
      <c r="C30" s="101"/>
      <c r="D30" s="102">
        <f t="shared" si="0"/>
        <v>0</v>
      </c>
      <c r="E30" s="101"/>
      <c r="F30" s="102"/>
      <c r="G30" s="142"/>
      <c r="H30" s="102"/>
      <c r="I30" s="109">
        <f t="shared" si="1"/>
        <v>0</v>
      </c>
      <c r="J30" s="162"/>
      <c r="K30" s="163">
        <f t="shared" si="2"/>
        <v>0</v>
      </c>
    </row>
    <row r="31" spans="1:11" ht="21.75" customHeight="1" thickBot="1">
      <c r="A31" s="33"/>
      <c r="B31" s="34" t="s">
        <v>181</v>
      </c>
      <c r="C31" s="164"/>
      <c r="D31" s="144">
        <f t="shared" si="0"/>
        <v>0</v>
      </c>
      <c r="E31" s="164"/>
      <c r="F31" s="144"/>
      <c r="G31" s="143"/>
      <c r="H31" s="144"/>
      <c r="I31" s="106">
        <f t="shared" si="1"/>
        <v>0</v>
      </c>
      <c r="J31" s="165"/>
      <c r="K31" s="37">
        <f t="shared" si="2"/>
        <v>0</v>
      </c>
    </row>
    <row r="32" spans="1:11" ht="21.75" customHeight="1" thickBot="1">
      <c r="A32" s="33" t="s">
        <v>140</v>
      </c>
      <c r="B32" s="145"/>
      <c r="C32" s="34">
        <f>SUM(C6:C31)</f>
        <v>0</v>
      </c>
      <c r="D32" s="106">
        <f>SUM(D6:D31)</f>
        <v>0</v>
      </c>
      <c r="E32" s="34">
        <f>SUM(E6:E31)</f>
        <v>0</v>
      </c>
      <c r="F32" s="106">
        <f>SUM(F6:F31)</f>
        <v>0</v>
      </c>
      <c r="G32" s="145"/>
      <c r="H32" s="106">
        <f>SUM(H6:H31)</f>
        <v>0</v>
      </c>
      <c r="I32" s="106">
        <f t="shared" si="1"/>
        <v>0</v>
      </c>
      <c r="J32" s="167">
        <f>SUM(J6:J31)</f>
        <v>262</v>
      </c>
      <c r="K32" s="37">
        <f t="shared" si="2"/>
        <v>262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defaultGridColor="0" zoomScale="85" zoomScaleNormal="85" colorId="37" workbookViewId="0" topLeftCell="A1">
      <pane ySplit="5" topLeftCell="MZI15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11" width="11.25390625" style="9" customWidth="1"/>
    <col min="12" max="254" width="12.75390625" style="9" customWidth="1"/>
    <col min="255" max="16384" width="10.75390625" style="9" customWidth="1"/>
  </cols>
  <sheetData>
    <row r="1" spans="1:10" ht="21.75" customHeight="1">
      <c r="A1" s="328" t="s">
        <v>127</v>
      </c>
      <c r="B1" s="2"/>
      <c r="D1" s="329" t="s">
        <v>247</v>
      </c>
      <c r="G1" s="448" t="s">
        <v>248</v>
      </c>
      <c r="H1" s="449"/>
      <c r="I1" s="449"/>
      <c r="J1" s="450" t="s">
        <v>249</v>
      </c>
    </row>
    <row r="2" spans="1:10" ht="21.75" customHeight="1">
      <c r="A2" s="52" t="s">
        <v>129</v>
      </c>
      <c r="B2" s="2"/>
      <c r="D2" s="330" t="s">
        <v>250</v>
      </c>
      <c r="G2" s="451" t="s">
        <v>251</v>
      </c>
      <c r="H2" s="452"/>
      <c r="I2" s="452"/>
      <c r="J2" s="453">
        <v>40</v>
      </c>
    </row>
    <row r="3" ht="31.5" customHeight="1" thickBot="1">
      <c r="B3" s="2"/>
    </row>
    <row r="4" spans="1:11" ht="21.75" customHeight="1">
      <c r="A4" s="82"/>
      <c r="B4" s="454"/>
      <c r="C4" s="455" t="s">
        <v>252</v>
      </c>
      <c r="D4" s="456"/>
      <c r="E4" s="456"/>
      <c r="F4" s="456"/>
      <c r="G4" s="456"/>
      <c r="H4" s="457" t="s">
        <v>267</v>
      </c>
      <c r="I4" s="456"/>
      <c r="J4" s="458"/>
      <c r="K4" s="459" t="s">
        <v>140</v>
      </c>
    </row>
    <row r="5" spans="1:11" ht="30" customHeight="1" thickBot="1">
      <c r="A5" s="460" t="s">
        <v>132</v>
      </c>
      <c r="B5" s="461" t="s">
        <v>133</v>
      </c>
      <c r="C5" s="462" t="s">
        <v>253</v>
      </c>
      <c r="D5" s="462" t="s">
        <v>254</v>
      </c>
      <c r="E5" s="462" t="s">
        <v>255</v>
      </c>
      <c r="F5" s="462" t="s">
        <v>256</v>
      </c>
      <c r="G5" s="462" t="s">
        <v>257</v>
      </c>
      <c r="H5" s="463" t="s">
        <v>258</v>
      </c>
      <c r="I5" s="462" t="s">
        <v>259</v>
      </c>
      <c r="J5" s="336" t="s">
        <v>257</v>
      </c>
      <c r="K5" s="336" t="s">
        <v>257</v>
      </c>
    </row>
    <row r="6" spans="1:12" ht="21.75" customHeight="1">
      <c r="A6" s="464" t="s">
        <v>144</v>
      </c>
      <c r="B6" s="465" t="s">
        <v>145</v>
      </c>
      <c r="C6" s="466" t="s">
        <v>260</v>
      </c>
      <c r="D6" s="467">
        <v>2</v>
      </c>
      <c r="E6" s="468">
        <v>2</v>
      </c>
      <c r="F6" s="467">
        <v>40</v>
      </c>
      <c r="G6" s="469">
        <f aca="true" t="shared" si="0" ref="G6:G31">PRODUCT(F6*D6*E6*3.6)</f>
        <v>576</v>
      </c>
      <c r="H6" s="470"/>
      <c r="I6" s="467"/>
      <c r="J6" s="471">
        <f aca="true" t="shared" si="1" ref="J6:J31">PRODUCT(I6*H6*3.6)</f>
        <v>0</v>
      </c>
      <c r="K6" s="471">
        <f aca="true" t="shared" si="2" ref="K6:K31">SUM(G6+J6)</f>
        <v>576</v>
      </c>
      <c r="L6" s="2"/>
    </row>
    <row r="7" spans="1:12" ht="21.75" customHeight="1" thickBot="1">
      <c r="A7" s="47"/>
      <c r="B7" s="183" t="s">
        <v>146</v>
      </c>
      <c r="C7" s="472" t="s">
        <v>260</v>
      </c>
      <c r="D7" s="473">
        <v>2</v>
      </c>
      <c r="E7" s="474">
        <v>2</v>
      </c>
      <c r="F7" s="473">
        <v>40</v>
      </c>
      <c r="G7" s="475">
        <f t="shared" si="0"/>
        <v>576</v>
      </c>
      <c r="H7" s="476"/>
      <c r="I7" s="473"/>
      <c r="J7" s="477">
        <f t="shared" si="1"/>
        <v>0</v>
      </c>
      <c r="K7" s="477">
        <f t="shared" si="2"/>
        <v>576</v>
      </c>
      <c r="L7" s="2"/>
    </row>
    <row r="8" spans="1:12" ht="21.75" customHeight="1">
      <c r="A8" s="478" t="s">
        <v>147</v>
      </c>
      <c r="B8" s="479" t="s">
        <v>148</v>
      </c>
      <c r="C8" s="466" t="s">
        <v>260</v>
      </c>
      <c r="D8" s="467">
        <v>2</v>
      </c>
      <c r="E8" s="468">
        <v>2</v>
      </c>
      <c r="F8" s="467">
        <v>40</v>
      </c>
      <c r="G8" s="469">
        <f t="shared" si="0"/>
        <v>576</v>
      </c>
      <c r="H8" s="470"/>
      <c r="I8" s="467"/>
      <c r="J8" s="471">
        <f t="shared" si="1"/>
        <v>0</v>
      </c>
      <c r="K8" s="471">
        <f t="shared" si="2"/>
        <v>576</v>
      </c>
      <c r="L8" s="2"/>
    </row>
    <row r="9" spans="1:12" ht="21.75" customHeight="1" thickBot="1">
      <c r="A9" s="47"/>
      <c r="B9" s="183" t="s">
        <v>149</v>
      </c>
      <c r="C9" s="472" t="s">
        <v>260</v>
      </c>
      <c r="D9" s="473">
        <v>2</v>
      </c>
      <c r="E9" s="474">
        <v>2</v>
      </c>
      <c r="F9" s="473">
        <v>40</v>
      </c>
      <c r="G9" s="475">
        <f t="shared" si="0"/>
        <v>576</v>
      </c>
      <c r="H9" s="476"/>
      <c r="I9" s="473"/>
      <c r="J9" s="477">
        <f t="shared" si="1"/>
        <v>0</v>
      </c>
      <c r="K9" s="477">
        <f t="shared" si="2"/>
        <v>576</v>
      </c>
      <c r="L9" s="2"/>
    </row>
    <row r="10" spans="1:12" ht="21.75" customHeight="1">
      <c r="A10" s="478" t="s">
        <v>150</v>
      </c>
      <c r="B10" s="479" t="s">
        <v>151</v>
      </c>
      <c r="C10" s="466" t="s">
        <v>261</v>
      </c>
      <c r="D10" s="467">
        <v>2</v>
      </c>
      <c r="E10" s="468">
        <v>1</v>
      </c>
      <c r="F10" s="467">
        <v>40</v>
      </c>
      <c r="G10" s="469">
        <f t="shared" si="0"/>
        <v>288</v>
      </c>
      <c r="H10" s="470"/>
      <c r="I10" s="467"/>
      <c r="J10" s="471">
        <f t="shared" si="1"/>
        <v>0</v>
      </c>
      <c r="K10" s="471">
        <f t="shared" si="2"/>
        <v>288</v>
      </c>
      <c r="L10" s="2"/>
    </row>
    <row r="11" spans="1:12" ht="21.75" customHeight="1" thickBot="1">
      <c r="A11" s="478"/>
      <c r="B11" s="479" t="s">
        <v>152</v>
      </c>
      <c r="C11" s="466" t="s">
        <v>260</v>
      </c>
      <c r="D11" s="467">
        <v>2</v>
      </c>
      <c r="E11" s="468">
        <v>2</v>
      </c>
      <c r="F11" s="467">
        <v>40</v>
      </c>
      <c r="G11" s="469">
        <f t="shared" si="0"/>
        <v>576</v>
      </c>
      <c r="H11" s="470"/>
      <c r="I11" s="467"/>
      <c r="J11" s="471">
        <f t="shared" si="1"/>
        <v>0</v>
      </c>
      <c r="K11" s="471">
        <f t="shared" si="2"/>
        <v>576</v>
      </c>
      <c r="L11" s="2"/>
    </row>
    <row r="12" spans="1:12" ht="21.75" customHeight="1">
      <c r="A12" s="464" t="s">
        <v>153</v>
      </c>
      <c r="B12" s="480" t="s">
        <v>154</v>
      </c>
      <c r="C12" s="481" t="s">
        <v>260</v>
      </c>
      <c r="D12" s="482">
        <v>2</v>
      </c>
      <c r="E12" s="483">
        <v>2</v>
      </c>
      <c r="F12" s="482">
        <v>40</v>
      </c>
      <c r="G12" s="484">
        <f t="shared" si="0"/>
        <v>576</v>
      </c>
      <c r="H12" s="485"/>
      <c r="I12" s="482"/>
      <c r="J12" s="486">
        <f t="shared" si="1"/>
        <v>0</v>
      </c>
      <c r="K12" s="486">
        <f t="shared" si="2"/>
        <v>576</v>
      </c>
      <c r="L12" s="2"/>
    </row>
    <row r="13" spans="1:12" ht="21.75" customHeight="1" thickBot="1">
      <c r="A13" s="478"/>
      <c r="B13" s="479" t="s">
        <v>155</v>
      </c>
      <c r="C13" s="466" t="s">
        <v>260</v>
      </c>
      <c r="D13" s="467">
        <v>2</v>
      </c>
      <c r="E13" s="468">
        <v>2</v>
      </c>
      <c r="F13" s="467">
        <v>40</v>
      </c>
      <c r="G13" s="469">
        <f t="shared" si="0"/>
        <v>576</v>
      </c>
      <c r="H13" s="470"/>
      <c r="I13" s="467"/>
      <c r="J13" s="471">
        <f t="shared" si="1"/>
        <v>0</v>
      </c>
      <c r="K13" s="471">
        <f t="shared" si="2"/>
        <v>576</v>
      </c>
      <c r="L13" s="2"/>
    </row>
    <row r="14" spans="1:12" ht="21.75" customHeight="1">
      <c r="A14" s="464" t="s">
        <v>156</v>
      </c>
      <c r="B14" s="480" t="s">
        <v>157</v>
      </c>
      <c r="C14" s="481" t="s">
        <v>261</v>
      </c>
      <c r="D14" s="482">
        <v>2</v>
      </c>
      <c r="E14" s="483">
        <v>1</v>
      </c>
      <c r="F14" s="482">
        <v>40</v>
      </c>
      <c r="G14" s="484">
        <f t="shared" si="0"/>
        <v>288</v>
      </c>
      <c r="H14" s="485"/>
      <c r="I14" s="482"/>
      <c r="J14" s="486">
        <f t="shared" si="1"/>
        <v>0</v>
      </c>
      <c r="K14" s="486">
        <f t="shared" si="2"/>
        <v>288</v>
      </c>
      <c r="L14" s="2"/>
    </row>
    <row r="15" spans="1:12" ht="21.75" customHeight="1" thickBot="1">
      <c r="A15" s="478"/>
      <c r="B15" s="479" t="s">
        <v>158</v>
      </c>
      <c r="C15" s="466" t="s">
        <v>260</v>
      </c>
      <c r="D15" s="467">
        <v>2</v>
      </c>
      <c r="E15" s="468">
        <v>2</v>
      </c>
      <c r="F15" s="467">
        <v>40</v>
      </c>
      <c r="G15" s="469">
        <f t="shared" si="0"/>
        <v>576</v>
      </c>
      <c r="H15" s="470"/>
      <c r="I15" s="467"/>
      <c r="J15" s="471">
        <f t="shared" si="1"/>
        <v>0</v>
      </c>
      <c r="K15" s="471">
        <f t="shared" si="2"/>
        <v>576</v>
      </c>
      <c r="L15" s="2"/>
    </row>
    <row r="16" spans="1:12" ht="21.75" customHeight="1">
      <c r="A16" s="464" t="s">
        <v>159</v>
      </c>
      <c r="B16" s="480" t="s">
        <v>160</v>
      </c>
      <c r="C16" s="481" t="s">
        <v>260</v>
      </c>
      <c r="D16" s="482">
        <v>2</v>
      </c>
      <c r="E16" s="483">
        <v>2</v>
      </c>
      <c r="F16" s="482">
        <v>40</v>
      </c>
      <c r="G16" s="484">
        <f t="shared" si="0"/>
        <v>576</v>
      </c>
      <c r="H16" s="485"/>
      <c r="I16" s="482"/>
      <c r="J16" s="486">
        <f t="shared" si="1"/>
        <v>0</v>
      </c>
      <c r="K16" s="486">
        <f t="shared" si="2"/>
        <v>576</v>
      </c>
      <c r="L16" s="2"/>
    </row>
    <row r="17" spans="1:12" ht="21.75" customHeight="1">
      <c r="A17" s="478"/>
      <c r="B17" s="479" t="s">
        <v>161</v>
      </c>
      <c r="C17" s="466" t="s">
        <v>260</v>
      </c>
      <c r="D17" s="467">
        <v>2</v>
      </c>
      <c r="E17" s="468">
        <v>2</v>
      </c>
      <c r="F17" s="467">
        <v>40</v>
      </c>
      <c r="G17" s="469">
        <f t="shared" si="0"/>
        <v>576</v>
      </c>
      <c r="H17" s="470"/>
      <c r="I17" s="467"/>
      <c r="J17" s="471">
        <f t="shared" si="1"/>
        <v>0</v>
      </c>
      <c r="K17" s="471">
        <f t="shared" si="2"/>
        <v>576</v>
      </c>
      <c r="L17" s="2"/>
    </row>
    <row r="18" spans="1:12" ht="21.75" customHeight="1" thickBot="1">
      <c r="A18" s="47"/>
      <c r="B18" s="183" t="s">
        <v>162</v>
      </c>
      <c r="C18" s="472" t="s">
        <v>262</v>
      </c>
      <c r="D18" s="473">
        <v>2</v>
      </c>
      <c r="E18" s="474">
        <v>1</v>
      </c>
      <c r="F18" s="473">
        <v>40</v>
      </c>
      <c r="G18" s="475">
        <f t="shared" si="0"/>
        <v>288</v>
      </c>
      <c r="H18" s="476"/>
      <c r="I18" s="473"/>
      <c r="J18" s="477">
        <f t="shared" si="1"/>
        <v>0</v>
      </c>
      <c r="K18" s="477">
        <f t="shared" si="2"/>
        <v>288</v>
      </c>
      <c r="L18" s="2"/>
    </row>
    <row r="19" spans="1:12" ht="21.75" customHeight="1">
      <c r="A19" s="478" t="s">
        <v>163</v>
      </c>
      <c r="B19" s="479" t="s">
        <v>164</v>
      </c>
      <c r="C19" s="466" t="s">
        <v>260</v>
      </c>
      <c r="D19" s="467">
        <v>2</v>
      </c>
      <c r="E19" s="468">
        <v>2</v>
      </c>
      <c r="F19" s="467">
        <v>40</v>
      </c>
      <c r="G19" s="469">
        <f t="shared" si="0"/>
        <v>576</v>
      </c>
      <c r="H19" s="470"/>
      <c r="I19" s="467"/>
      <c r="J19" s="471">
        <f t="shared" si="1"/>
        <v>0</v>
      </c>
      <c r="K19" s="471">
        <f t="shared" si="2"/>
        <v>576</v>
      </c>
      <c r="L19" s="2"/>
    </row>
    <row r="20" spans="1:12" ht="21.75" customHeight="1" thickBot="1">
      <c r="A20" s="47"/>
      <c r="B20" s="183" t="s">
        <v>165</v>
      </c>
      <c r="C20" s="472" t="s">
        <v>263</v>
      </c>
      <c r="D20" s="473">
        <v>2</v>
      </c>
      <c r="E20" s="474">
        <v>1</v>
      </c>
      <c r="F20" s="473">
        <v>40</v>
      </c>
      <c r="G20" s="475">
        <f t="shared" si="0"/>
        <v>288</v>
      </c>
      <c r="H20" s="476"/>
      <c r="I20" s="473"/>
      <c r="J20" s="477">
        <f t="shared" si="1"/>
        <v>0</v>
      </c>
      <c r="K20" s="477">
        <f t="shared" si="2"/>
        <v>288</v>
      </c>
      <c r="L20" s="2"/>
    </row>
    <row r="21" spans="1:12" ht="21.75" customHeight="1">
      <c r="A21" s="478" t="s">
        <v>166</v>
      </c>
      <c r="B21" s="479" t="s">
        <v>167</v>
      </c>
      <c r="C21" s="466" t="s">
        <v>263</v>
      </c>
      <c r="D21" s="467">
        <v>2</v>
      </c>
      <c r="E21" s="468">
        <v>0</v>
      </c>
      <c r="F21" s="467">
        <v>40</v>
      </c>
      <c r="G21" s="469">
        <f t="shared" si="0"/>
        <v>0</v>
      </c>
      <c r="H21" s="470"/>
      <c r="I21" s="467"/>
      <c r="J21" s="471">
        <f t="shared" si="1"/>
        <v>0</v>
      </c>
      <c r="K21" s="471">
        <f t="shared" si="2"/>
        <v>0</v>
      </c>
      <c r="L21" s="2"/>
    </row>
    <row r="22" spans="1:12" ht="21.75" customHeight="1" thickBot="1">
      <c r="A22" s="478"/>
      <c r="B22" s="479" t="s">
        <v>168</v>
      </c>
      <c r="C22" s="466" t="s">
        <v>261</v>
      </c>
      <c r="D22" s="467">
        <v>2</v>
      </c>
      <c r="E22" s="468">
        <v>1</v>
      </c>
      <c r="F22" s="467">
        <v>20</v>
      </c>
      <c r="G22" s="469">
        <f t="shared" si="0"/>
        <v>144</v>
      </c>
      <c r="H22" s="470"/>
      <c r="I22" s="467"/>
      <c r="J22" s="471">
        <f t="shared" si="1"/>
        <v>0</v>
      </c>
      <c r="K22" s="471">
        <f t="shared" si="2"/>
        <v>144</v>
      </c>
      <c r="L22" s="2"/>
    </row>
    <row r="23" spans="1:12" ht="21.75" customHeight="1">
      <c r="A23" s="464" t="s">
        <v>169</v>
      </c>
      <c r="B23" s="480" t="s">
        <v>170</v>
      </c>
      <c r="C23" s="481" t="s">
        <v>260</v>
      </c>
      <c r="D23" s="482">
        <v>2</v>
      </c>
      <c r="E23" s="483">
        <v>2</v>
      </c>
      <c r="F23" s="482">
        <v>40</v>
      </c>
      <c r="G23" s="484">
        <f t="shared" si="0"/>
        <v>576</v>
      </c>
      <c r="H23" s="485"/>
      <c r="I23" s="482"/>
      <c r="J23" s="486">
        <f t="shared" si="1"/>
        <v>0</v>
      </c>
      <c r="K23" s="486">
        <f t="shared" si="2"/>
        <v>576</v>
      </c>
      <c r="L23" s="2"/>
    </row>
    <row r="24" spans="1:12" ht="21.75" customHeight="1" thickBot="1">
      <c r="A24" s="478"/>
      <c r="B24" s="479" t="s">
        <v>171</v>
      </c>
      <c r="C24" s="466" t="s">
        <v>260</v>
      </c>
      <c r="D24" s="467">
        <v>2</v>
      </c>
      <c r="E24" s="468">
        <v>2</v>
      </c>
      <c r="F24" s="467">
        <v>40</v>
      </c>
      <c r="G24" s="469">
        <f t="shared" si="0"/>
        <v>576</v>
      </c>
      <c r="H24" s="470"/>
      <c r="I24" s="467"/>
      <c r="J24" s="471">
        <f t="shared" si="1"/>
        <v>0</v>
      </c>
      <c r="K24" s="471">
        <f t="shared" si="2"/>
        <v>576</v>
      </c>
      <c r="L24" s="2"/>
    </row>
    <row r="25" spans="1:12" ht="21.75" customHeight="1">
      <c r="A25" s="464" t="s">
        <v>172</v>
      </c>
      <c r="B25" s="480" t="s">
        <v>173</v>
      </c>
      <c r="C25" s="481" t="s">
        <v>263</v>
      </c>
      <c r="D25" s="482">
        <v>2</v>
      </c>
      <c r="E25" s="483">
        <v>1</v>
      </c>
      <c r="F25" s="482">
        <v>40</v>
      </c>
      <c r="G25" s="484">
        <f t="shared" si="0"/>
        <v>288</v>
      </c>
      <c r="H25" s="485"/>
      <c r="I25" s="482"/>
      <c r="J25" s="486">
        <f t="shared" si="1"/>
        <v>0</v>
      </c>
      <c r="K25" s="486">
        <f t="shared" si="2"/>
        <v>288</v>
      </c>
      <c r="L25" s="2"/>
    </row>
    <row r="26" spans="1:12" ht="21.75" customHeight="1" thickBot="1">
      <c r="A26" s="478"/>
      <c r="B26" s="479" t="s">
        <v>174</v>
      </c>
      <c r="C26" s="466" t="s">
        <v>260</v>
      </c>
      <c r="D26" s="467">
        <v>2</v>
      </c>
      <c r="E26" s="468">
        <v>2</v>
      </c>
      <c r="F26" s="467">
        <v>40</v>
      </c>
      <c r="G26" s="469">
        <f t="shared" si="0"/>
        <v>576</v>
      </c>
      <c r="H26" s="470"/>
      <c r="I26" s="467"/>
      <c r="J26" s="471">
        <f t="shared" si="1"/>
        <v>0</v>
      </c>
      <c r="K26" s="471">
        <f t="shared" si="2"/>
        <v>576</v>
      </c>
      <c r="L26" s="2"/>
    </row>
    <row r="27" spans="1:12" ht="21.75" customHeight="1">
      <c r="A27" s="464" t="s">
        <v>175</v>
      </c>
      <c r="B27" s="480" t="s">
        <v>176</v>
      </c>
      <c r="C27" s="481" t="s">
        <v>263</v>
      </c>
      <c r="D27" s="482">
        <v>2</v>
      </c>
      <c r="E27" s="483">
        <v>1</v>
      </c>
      <c r="F27" s="482">
        <v>40</v>
      </c>
      <c r="G27" s="484">
        <f t="shared" si="0"/>
        <v>288</v>
      </c>
      <c r="H27" s="485"/>
      <c r="I27" s="482"/>
      <c r="J27" s="486">
        <f t="shared" si="1"/>
        <v>0</v>
      </c>
      <c r="K27" s="486">
        <f t="shared" si="2"/>
        <v>288</v>
      </c>
      <c r="L27" s="2"/>
    </row>
    <row r="28" spans="1:12" ht="21.75" customHeight="1">
      <c r="A28" s="478"/>
      <c r="B28" s="479" t="s">
        <v>177</v>
      </c>
      <c r="C28" s="466" t="s">
        <v>264</v>
      </c>
      <c r="D28" s="467">
        <v>2</v>
      </c>
      <c r="E28" s="468">
        <v>2</v>
      </c>
      <c r="F28" s="467">
        <v>40</v>
      </c>
      <c r="G28" s="469">
        <f t="shared" si="0"/>
        <v>576</v>
      </c>
      <c r="H28" s="470"/>
      <c r="I28" s="467"/>
      <c r="J28" s="471">
        <f t="shared" si="1"/>
        <v>0</v>
      </c>
      <c r="K28" s="471">
        <f t="shared" si="2"/>
        <v>576</v>
      </c>
      <c r="L28" s="2"/>
    </row>
    <row r="29" spans="1:12" ht="21.75" customHeight="1" thickBot="1">
      <c r="A29" s="47"/>
      <c r="B29" s="183" t="s">
        <v>178</v>
      </c>
      <c r="C29" s="472" t="s">
        <v>263</v>
      </c>
      <c r="D29" s="473">
        <v>2</v>
      </c>
      <c r="E29" s="474">
        <v>0</v>
      </c>
      <c r="F29" s="473">
        <v>40</v>
      </c>
      <c r="G29" s="475">
        <f t="shared" si="0"/>
        <v>0</v>
      </c>
      <c r="H29" s="476"/>
      <c r="I29" s="473"/>
      <c r="J29" s="477">
        <f t="shared" si="1"/>
        <v>0</v>
      </c>
      <c r="K29" s="477">
        <f t="shared" si="2"/>
        <v>0</v>
      </c>
      <c r="L29" s="2"/>
    </row>
    <row r="30" spans="1:12" ht="21.75" customHeight="1">
      <c r="A30" s="478" t="s">
        <v>179</v>
      </c>
      <c r="B30" s="479" t="s">
        <v>180</v>
      </c>
      <c r="C30" s="466" t="s">
        <v>265</v>
      </c>
      <c r="D30" s="467">
        <v>2</v>
      </c>
      <c r="E30" s="468">
        <v>0</v>
      </c>
      <c r="F30" s="467">
        <v>40</v>
      </c>
      <c r="G30" s="469">
        <f t="shared" si="0"/>
        <v>0</v>
      </c>
      <c r="H30" s="470"/>
      <c r="I30" s="467"/>
      <c r="J30" s="471">
        <f t="shared" si="1"/>
        <v>0</v>
      </c>
      <c r="K30" s="471">
        <f t="shared" si="2"/>
        <v>0</v>
      </c>
      <c r="L30" s="2"/>
    </row>
    <row r="31" spans="1:12" ht="21.75" customHeight="1" thickBot="1">
      <c r="A31" s="47"/>
      <c r="B31" s="183" t="s">
        <v>181</v>
      </c>
      <c r="C31" s="472" t="s">
        <v>260</v>
      </c>
      <c r="D31" s="473">
        <v>2</v>
      </c>
      <c r="E31" s="474">
        <v>2</v>
      </c>
      <c r="F31" s="473">
        <v>40</v>
      </c>
      <c r="G31" s="475">
        <f t="shared" si="0"/>
        <v>576</v>
      </c>
      <c r="H31" s="476"/>
      <c r="I31" s="473"/>
      <c r="J31" s="477">
        <f t="shared" si="1"/>
        <v>0</v>
      </c>
      <c r="K31" s="477">
        <f t="shared" si="2"/>
        <v>576</v>
      </c>
      <c r="L31" s="2"/>
    </row>
    <row r="32" spans="1:11" ht="21.75" customHeight="1" thickBot="1">
      <c r="A32" s="47" t="s">
        <v>140</v>
      </c>
      <c r="B32" s="195"/>
      <c r="C32" s="487"/>
      <c r="D32" s="487"/>
      <c r="E32" s="488">
        <f>SUM(E6:E31)</f>
        <v>39</v>
      </c>
      <c r="F32" s="487"/>
      <c r="G32" s="475">
        <f>SUM(G6:G31)</f>
        <v>11088</v>
      </c>
      <c r="H32" s="489">
        <f>SUM(H6:H31)</f>
        <v>0</v>
      </c>
      <c r="I32" s="487"/>
      <c r="J32" s="477">
        <f>SUM(J6:J31)</f>
        <v>0</v>
      </c>
      <c r="K32" s="477">
        <f>SUM(K6:K31)</f>
        <v>11088</v>
      </c>
    </row>
  </sheetData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7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8" customWidth="1"/>
    <col min="2" max="2" width="8.875" style="8" customWidth="1"/>
    <col min="3" max="253" width="8.25390625" style="8" customWidth="1"/>
    <col min="254" max="16384" width="10.75390625" style="8" customWidth="1"/>
  </cols>
  <sheetData>
    <row r="1" spans="1:10" ht="18.75" customHeight="1">
      <c r="A1" s="52" t="s">
        <v>127</v>
      </c>
      <c r="B1" s="53"/>
      <c r="C1" s="53"/>
      <c r="E1" s="53"/>
      <c r="F1" s="54" t="s">
        <v>266</v>
      </c>
      <c r="G1" s="53"/>
      <c r="H1" s="53"/>
      <c r="I1" s="53"/>
      <c r="J1" s="53"/>
    </row>
    <row r="2" spans="1:10" ht="12" customHeight="1">
      <c r="A2" s="52" t="s">
        <v>129</v>
      </c>
      <c r="B2" s="53"/>
      <c r="C2" s="53"/>
      <c r="E2" s="53"/>
      <c r="F2" s="168" t="s">
        <v>268</v>
      </c>
      <c r="G2" s="53"/>
      <c r="H2" s="53"/>
      <c r="I2" s="53"/>
      <c r="J2" s="53"/>
    </row>
    <row r="3" spans="1:10" ht="19.5" customHeight="1" thickBot="1">
      <c r="A3"/>
      <c r="B3" s="53"/>
      <c r="C3" s="53"/>
      <c r="E3" s="53"/>
      <c r="F3" s="53"/>
      <c r="G3" s="53"/>
      <c r="H3" s="53"/>
      <c r="I3" s="53"/>
      <c r="J3" s="53"/>
    </row>
    <row r="4" spans="1:12" ht="14.25" customHeight="1">
      <c r="A4" s="169"/>
      <c r="B4" s="170"/>
      <c r="C4" s="171"/>
      <c r="D4" s="172"/>
      <c r="E4" s="171"/>
      <c r="F4" s="171"/>
      <c r="G4" s="173" t="s">
        <v>269</v>
      </c>
      <c r="H4" s="173" t="s">
        <v>270</v>
      </c>
      <c r="I4" s="171"/>
      <c r="J4" s="170"/>
      <c r="K4" s="174" t="s">
        <v>271</v>
      </c>
      <c r="L4" s="175"/>
    </row>
    <row r="5" spans="1:12" ht="19.5" customHeight="1" thickBot="1">
      <c r="A5" s="176" t="s">
        <v>132</v>
      </c>
      <c r="B5" s="177" t="s">
        <v>133</v>
      </c>
      <c r="C5" s="178" t="s">
        <v>272</v>
      </c>
      <c r="D5" s="179" t="s">
        <v>2</v>
      </c>
      <c r="E5" s="179" t="s">
        <v>273</v>
      </c>
      <c r="F5" s="179" t="s">
        <v>274</v>
      </c>
      <c r="G5" s="179" t="s">
        <v>275</v>
      </c>
      <c r="H5" s="180" t="s">
        <v>276</v>
      </c>
      <c r="I5" s="179" t="s">
        <v>277</v>
      </c>
      <c r="J5" s="181" t="s">
        <v>140</v>
      </c>
      <c r="K5" s="182" t="s">
        <v>198</v>
      </c>
      <c r="L5" s="183" t="s">
        <v>142</v>
      </c>
    </row>
    <row r="6" spans="1:12" ht="12" customHeight="1">
      <c r="A6" s="26" t="s">
        <v>144</v>
      </c>
      <c r="B6" s="184" t="s">
        <v>145</v>
      </c>
      <c r="C6" s="166" t="s">
        <v>278</v>
      </c>
      <c r="D6" s="141" t="s">
        <v>278</v>
      </c>
      <c r="E6" s="141">
        <v>16</v>
      </c>
      <c r="F6" s="141"/>
      <c r="G6" s="141"/>
      <c r="H6" s="141"/>
      <c r="I6" s="141"/>
      <c r="J6" s="185">
        <f aca="true" t="shared" si="0" ref="J6:J32">SUM(C6:I6)</f>
        <v>16</v>
      </c>
      <c r="K6" s="73" t="s">
        <v>137</v>
      </c>
      <c r="L6" s="186">
        <v>7</v>
      </c>
    </row>
    <row r="7" spans="1:12" ht="12" customHeight="1" thickBot="1">
      <c r="A7" s="33"/>
      <c r="B7" s="96" t="s">
        <v>146</v>
      </c>
      <c r="C7" s="165" t="s">
        <v>278</v>
      </c>
      <c r="D7" s="144" t="s">
        <v>278</v>
      </c>
      <c r="E7" s="144">
        <v>12</v>
      </c>
      <c r="F7" s="144">
        <v>5.8</v>
      </c>
      <c r="G7" s="144"/>
      <c r="H7" s="144"/>
      <c r="I7" s="144"/>
      <c r="J7" s="187">
        <f t="shared" si="0"/>
        <v>17.8</v>
      </c>
      <c r="K7" s="188" t="s">
        <v>137</v>
      </c>
      <c r="L7" s="189">
        <v>7</v>
      </c>
    </row>
    <row r="8" spans="1:12" ht="12" customHeight="1">
      <c r="A8" s="38" t="s">
        <v>147</v>
      </c>
      <c r="B8" s="190" t="s">
        <v>148</v>
      </c>
      <c r="C8" s="162" t="s">
        <v>278</v>
      </c>
      <c r="D8" s="102" t="s">
        <v>278</v>
      </c>
      <c r="E8" s="102"/>
      <c r="F8" s="102"/>
      <c r="G8" s="102"/>
      <c r="H8" s="102"/>
      <c r="I8" s="102"/>
      <c r="J8" s="185">
        <f t="shared" si="0"/>
        <v>0</v>
      </c>
      <c r="K8" s="73" t="s">
        <v>137</v>
      </c>
      <c r="L8" s="186">
        <v>7</v>
      </c>
    </row>
    <row r="9" spans="1:12" ht="12" customHeight="1" thickBot="1">
      <c r="A9" s="33"/>
      <c r="B9" s="96" t="s">
        <v>149</v>
      </c>
      <c r="C9" s="165" t="s">
        <v>278</v>
      </c>
      <c r="D9" s="144" t="s">
        <v>278</v>
      </c>
      <c r="E9" s="144"/>
      <c r="F9" s="144"/>
      <c r="G9" s="144"/>
      <c r="H9" s="144"/>
      <c r="I9" s="144"/>
      <c r="J9" s="187">
        <f t="shared" si="0"/>
        <v>0</v>
      </c>
      <c r="K9" s="188" t="s">
        <v>137</v>
      </c>
      <c r="L9" s="189">
        <v>7</v>
      </c>
    </row>
    <row r="10" spans="1:12" ht="12" customHeight="1">
      <c r="A10" s="38" t="s">
        <v>150</v>
      </c>
      <c r="B10" s="190" t="s">
        <v>151</v>
      </c>
      <c r="C10" s="162" t="s">
        <v>278</v>
      </c>
      <c r="D10" s="102" t="s">
        <v>278</v>
      </c>
      <c r="E10" s="102"/>
      <c r="F10" s="102">
        <v>12</v>
      </c>
      <c r="G10" s="102"/>
      <c r="H10" s="102"/>
      <c r="I10" s="102"/>
      <c r="J10" s="185">
        <f t="shared" si="0"/>
        <v>12</v>
      </c>
      <c r="K10" s="73" t="s">
        <v>137</v>
      </c>
      <c r="L10" s="186">
        <v>7</v>
      </c>
    </row>
    <row r="11" spans="1:12" ht="12" customHeight="1" thickBot="1">
      <c r="A11" s="38"/>
      <c r="B11" s="190" t="s">
        <v>152</v>
      </c>
      <c r="C11" s="162" t="s">
        <v>278</v>
      </c>
      <c r="D11" s="102" t="s">
        <v>278</v>
      </c>
      <c r="E11" s="102"/>
      <c r="F11" s="102">
        <v>12</v>
      </c>
      <c r="G11" s="102"/>
      <c r="H11" s="102"/>
      <c r="I11" s="102"/>
      <c r="J11" s="185">
        <f t="shared" si="0"/>
        <v>12</v>
      </c>
      <c r="K11" s="73" t="s">
        <v>137</v>
      </c>
      <c r="L11" s="186">
        <v>7</v>
      </c>
    </row>
    <row r="12" spans="1:12" ht="12" customHeight="1">
      <c r="A12" s="26" t="s">
        <v>153</v>
      </c>
      <c r="B12" s="191" t="s">
        <v>154</v>
      </c>
      <c r="C12" s="166" t="s">
        <v>278</v>
      </c>
      <c r="D12" s="141" t="s">
        <v>278</v>
      </c>
      <c r="E12" s="141"/>
      <c r="F12" s="141">
        <v>12</v>
      </c>
      <c r="G12" s="141"/>
      <c r="H12" s="141"/>
      <c r="I12" s="141"/>
      <c r="J12" s="192">
        <f t="shared" si="0"/>
        <v>12</v>
      </c>
      <c r="K12" s="193" t="s">
        <v>137</v>
      </c>
      <c r="L12" s="194">
        <v>7</v>
      </c>
    </row>
    <row r="13" spans="1:12" ht="12" customHeight="1" thickBot="1">
      <c r="A13" s="38"/>
      <c r="B13" s="190" t="s">
        <v>155</v>
      </c>
      <c r="C13" s="162" t="s">
        <v>278</v>
      </c>
      <c r="D13" s="102" t="s">
        <v>278</v>
      </c>
      <c r="E13" s="102"/>
      <c r="F13" s="102">
        <v>12</v>
      </c>
      <c r="G13" s="102"/>
      <c r="H13" s="102"/>
      <c r="I13" s="102"/>
      <c r="J13" s="185">
        <f t="shared" si="0"/>
        <v>12</v>
      </c>
      <c r="K13" s="73" t="s">
        <v>137</v>
      </c>
      <c r="L13" s="186">
        <v>7</v>
      </c>
    </row>
    <row r="14" spans="1:12" ht="12" customHeight="1">
      <c r="A14" s="26" t="s">
        <v>156</v>
      </c>
      <c r="B14" s="191" t="s">
        <v>157</v>
      </c>
      <c r="C14" s="166" t="s">
        <v>278</v>
      </c>
      <c r="D14" s="141" t="s">
        <v>278</v>
      </c>
      <c r="E14" s="141"/>
      <c r="F14" s="141"/>
      <c r="G14" s="141"/>
      <c r="H14" s="141" t="s">
        <v>278</v>
      </c>
      <c r="I14" s="141"/>
      <c r="J14" s="192">
        <f t="shared" si="0"/>
        <v>0</v>
      </c>
      <c r="K14" s="193" t="s">
        <v>137</v>
      </c>
      <c r="L14" s="194">
        <v>7</v>
      </c>
    </row>
    <row r="15" spans="1:12" ht="12" customHeight="1" thickBot="1">
      <c r="A15" s="38"/>
      <c r="B15" s="190" t="s">
        <v>158</v>
      </c>
      <c r="C15" s="162" t="s">
        <v>278</v>
      </c>
      <c r="D15" s="102" t="s">
        <v>278</v>
      </c>
      <c r="E15" s="102"/>
      <c r="F15" s="102">
        <v>12</v>
      </c>
      <c r="G15" s="102"/>
      <c r="H15" s="102"/>
      <c r="I15" s="102"/>
      <c r="J15" s="185">
        <f t="shared" si="0"/>
        <v>12</v>
      </c>
      <c r="K15" s="73" t="s">
        <v>137</v>
      </c>
      <c r="L15" s="186">
        <v>7</v>
      </c>
    </row>
    <row r="16" spans="1:12" ht="12" customHeight="1">
      <c r="A16" s="26" t="s">
        <v>159</v>
      </c>
      <c r="B16" s="191" t="s">
        <v>160</v>
      </c>
      <c r="C16" s="166" t="s">
        <v>278</v>
      </c>
      <c r="D16" s="141" t="s">
        <v>278</v>
      </c>
      <c r="E16" s="141"/>
      <c r="F16" s="141">
        <v>12</v>
      </c>
      <c r="G16" s="141"/>
      <c r="H16" s="141"/>
      <c r="I16" s="141"/>
      <c r="J16" s="192">
        <f t="shared" si="0"/>
        <v>12</v>
      </c>
      <c r="K16" s="193" t="s">
        <v>137</v>
      </c>
      <c r="L16" s="194">
        <v>7</v>
      </c>
    </row>
    <row r="17" spans="1:12" ht="12" customHeight="1">
      <c r="A17" s="38"/>
      <c r="B17" s="190" t="s">
        <v>161</v>
      </c>
      <c r="C17" s="162" t="s">
        <v>278</v>
      </c>
      <c r="D17" s="102" t="s">
        <v>278</v>
      </c>
      <c r="E17" s="102"/>
      <c r="F17" s="102">
        <v>12</v>
      </c>
      <c r="G17" s="102"/>
      <c r="H17" s="102"/>
      <c r="I17" s="102"/>
      <c r="J17" s="185">
        <f t="shared" si="0"/>
        <v>12</v>
      </c>
      <c r="K17" s="73" t="s">
        <v>137</v>
      </c>
      <c r="L17" s="186">
        <v>7</v>
      </c>
    </row>
    <row r="18" spans="1:12" ht="12" customHeight="1" thickBot="1">
      <c r="A18" s="33"/>
      <c r="B18" s="96" t="s">
        <v>162</v>
      </c>
      <c r="C18" s="165" t="s">
        <v>278</v>
      </c>
      <c r="D18" s="144" t="s">
        <v>278</v>
      </c>
      <c r="E18" s="144"/>
      <c r="F18" s="144"/>
      <c r="G18" s="144"/>
      <c r="H18" s="144"/>
      <c r="I18" s="144"/>
      <c r="J18" s="187">
        <f t="shared" si="0"/>
        <v>0</v>
      </c>
      <c r="K18" s="188" t="s">
        <v>137</v>
      </c>
      <c r="L18" s="189">
        <v>7</v>
      </c>
    </row>
    <row r="19" spans="1:12" ht="12" customHeight="1">
      <c r="A19" s="38" t="s">
        <v>163</v>
      </c>
      <c r="B19" s="190" t="s">
        <v>164</v>
      </c>
      <c r="C19" s="162" t="s">
        <v>278</v>
      </c>
      <c r="D19" s="102" t="s">
        <v>278</v>
      </c>
      <c r="E19" s="102"/>
      <c r="F19" s="102"/>
      <c r="G19" s="102"/>
      <c r="H19" s="102" t="s">
        <v>278</v>
      </c>
      <c r="I19" s="102"/>
      <c r="J19" s="185">
        <f t="shared" si="0"/>
        <v>0</v>
      </c>
      <c r="K19" s="73" t="s">
        <v>137</v>
      </c>
      <c r="L19" s="186">
        <v>7</v>
      </c>
    </row>
    <row r="20" spans="1:12" ht="12" customHeight="1" thickBot="1">
      <c r="A20" s="33"/>
      <c r="B20" s="96" t="s">
        <v>165</v>
      </c>
      <c r="C20" s="165" t="s">
        <v>278</v>
      </c>
      <c r="D20" s="144" t="s">
        <v>278</v>
      </c>
      <c r="E20" s="144"/>
      <c r="F20" s="144">
        <v>24</v>
      </c>
      <c r="G20" s="144"/>
      <c r="H20" s="144" t="s">
        <v>278</v>
      </c>
      <c r="I20" s="144"/>
      <c r="J20" s="187">
        <f t="shared" si="0"/>
        <v>24</v>
      </c>
      <c r="K20" s="188" t="s">
        <v>137</v>
      </c>
      <c r="L20" s="189">
        <v>7</v>
      </c>
    </row>
    <row r="21" spans="1:12" ht="12" customHeight="1">
      <c r="A21" s="38" t="s">
        <v>166</v>
      </c>
      <c r="B21" s="190" t="s">
        <v>167</v>
      </c>
      <c r="C21" s="162" t="s">
        <v>278</v>
      </c>
      <c r="D21" s="102" t="s">
        <v>278</v>
      </c>
      <c r="E21" s="102"/>
      <c r="F21" s="102">
        <v>12</v>
      </c>
      <c r="G21" s="102"/>
      <c r="H21" s="102" t="s">
        <v>278</v>
      </c>
      <c r="I21" s="102"/>
      <c r="J21" s="185">
        <f t="shared" si="0"/>
        <v>12</v>
      </c>
      <c r="K21" s="73" t="s">
        <v>137</v>
      </c>
      <c r="L21" s="186">
        <v>7</v>
      </c>
    </row>
    <row r="22" spans="1:12" ht="12" customHeight="1" thickBot="1">
      <c r="A22" s="38"/>
      <c r="B22" s="190" t="s">
        <v>168</v>
      </c>
      <c r="C22" s="162" t="s">
        <v>278</v>
      </c>
      <c r="D22" s="102" t="s">
        <v>278</v>
      </c>
      <c r="E22" s="102">
        <v>5.25</v>
      </c>
      <c r="F22" s="102">
        <v>5.5</v>
      </c>
      <c r="G22" s="102"/>
      <c r="H22" s="102"/>
      <c r="I22" s="102"/>
      <c r="J22" s="185">
        <f t="shared" si="0"/>
        <v>10.75</v>
      </c>
      <c r="K22" s="73" t="s">
        <v>137</v>
      </c>
      <c r="L22" s="186">
        <v>7</v>
      </c>
    </row>
    <row r="23" spans="1:12" ht="12" customHeight="1">
      <c r="A23" s="26" t="s">
        <v>169</v>
      </c>
      <c r="B23" s="191" t="s">
        <v>170</v>
      </c>
      <c r="C23" s="166" t="s">
        <v>278</v>
      </c>
      <c r="D23" s="141" t="s">
        <v>278</v>
      </c>
      <c r="E23" s="141">
        <v>5</v>
      </c>
      <c r="F23" s="141">
        <v>5.5</v>
      </c>
      <c r="G23" s="141"/>
      <c r="H23" s="141"/>
      <c r="I23" s="141"/>
      <c r="J23" s="192">
        <f t="shared" si="0"/>
        <v>10.5</v>
      </c>
      <c r="K23" s="193" t="s">
        <v>137</v>
      </c>
      <c r="L23" s="194">
        <v>7</v>
      </c>
    </row>
    <row r="24" spans="1:12" ht="12" customHeight="1" thickBot="1">
      <c r="A24" s="38"/>
      <c r="B24" s="190" t="s">
        <v>171</v>
      </c>
      <c r="C24" s="162" t="s">
        <v>278</v>
      </c>
      <c r="D24" s="102" t="s">
        <v>278</v>
      </c>
      <c r="E24" s="102">
        <v>3</v>
      </c>
      <c r="F24" s="102">
        <v>5.5</v>
      </c>
      <c r="G24" s="102"/>
      <c r="H24" s="102"/>
      <c r="I24" s="102"/>
      <c r="J24" s="185">
        <f t="shared" si="0"/>
        <v>8.5</v>
      </c>
      <c r="K24" s="73" t="s">
        <v>137</v>
      </c>
      <c r="L24" s="186">
        <v>7</v>
      </c>
    </row>
    <row r="25" spans="1:12" ht="12" customHeight="1">
      <c r="A25" s="26" t="s">
        <v>172</v>
      </c>
      <c r="B25" s="191" t="s">
        <v>173</v>
      </c>
      <c r="C25" s="166" t="s">
        <v>278</v>
      </c>
      <c r="D25" s="141" t="s">
        <v>278</v>
      </c>
      <c r="E25" s="141"/>
      <c r="F25" s="141"/>
      <c r="G25" s="141"/>
      <c r="H25" s="141"/>
      <c r="I25" s="141"/>
      <c r="J25" s="192">
        <f t="shared" si="0"/>
        <v>0</v>
      </c>
      <c r="K25" s="193" t="s">
        <v>137</v>
      </c>
      <c r="L25" s="194">
        <v>7</v>
      </c>
    </row>
    <row r="26" spans="1:12" ht="12" customHeight="1" thickBot="1">
      <c r="A26" s="38"/>
      <c r="B26" s="190" t="s">
        <v>174</v>
      </c>
      <c r="C26" s="162" t="s">
        <v>278</v>
      </c>
      <c r="D26" s="102" t="s">
        <v>278</v>
      </c>
      <c r="E26" s="102"/>
      <c r="F26" s="102"/>
      <c r="G26" s="102"/>
      <c r="H26" s="102"/>
      <c r="I26" s="102"/>
      <c r="J26" s="185">
        <f t="shared" si="0"/>
        <v>0</v>
      </c>
      <c r="K26" s="73" t="s">
        <v>137</v>
      </c>
      <c r="L26" s="186">
        <v>7</v>
      </c>
    </row>
    <row r="27" spans="1:12" ht="12" customHeight="1">
      <c r="A27" s="26" t="s">
        <v>175</v>
      </c>
      <c r="B27" s="191" t="s">
        <v>176</v>
      </c>
      <c r="C27" s="166" t="s">
        <v>278</v>
      </c>
      <c r="D27" s="141" t="s">
        <v>278</v>
      </c>
      <c r="E27" s="141"/>
      <c r="F27" s="141"/>
      <c r="G27" s="141"/>
      <c r="H27" s="141"/>
      <c r="I27" s="141"/>
      <c r="J27" s="192">
        <f t="shared" si="0"/>
        <v>0</v>
      </c>
      <c r="K27" s="193" t="s">
        <v>137</v>
      </c>
      <c r="L27" s="194">
        <v>7</v>
      </c>
    </row>
    <row r="28" spans="1:12" ht="12" customHeight="1">
      <c r="A28" s="38"/>
      <c r="B28" s="190" t="s">
        <v>177</v>
      </c>
      <c r="C28" s="162" t="s">
        <v>278</v>
      </c>
      <c r="D28" s="102" t="s">
        <v>278</v>
      </c>
      <c r="E28" s="102"/>
      <c r="F28" s="102"/>
      <c r="G28" s="102"/>
      <c r="H28" s="102"/>
      <c r="I28" s="102"/>
      <c r="J28" s="185">
        <f t="shared" si="0"/>
        <v>0</v>
      </c>
      <c r="K28" s="73" t="s">
        <v>137</v>
      </c>
      <c r="L28" s="186">
        <v>7</v>
      </c>
    </row>
    <row r="29" spans="1:12" ht="12" customHeight="1" thickBot="1">
      <c r="A29" s="33"/>
      <c r="B29" s="96" t="s">
        <v>178</v>
      </c>
      <c r="C29" s="165" t="s">
        <v>278</v>
      </c>
      <c r="D29" s="144"/>
      <c r="E29" s="144"/>
      <c r="F29" s="144"/>
      <c r="G29" s="144"/>
      <c r="H29" s="144"/>
      <c r="I29" s="144"/>
      <c r="J29" s="187">
        <f t="shared" si="0"/>
        <v>0</v>
      </c>
      <c r="K29" s="188" t="s">
        <v>137</v>
      </c>
      <c r="L29" s="189">
        <v>7</v>
      </c>
    </row>
    <row r="30" spans="1:12" ht="12" customHeight="1">
      <c r="A30" s="38" t="s">
        <v>179</v>
      </c>
      <c r="B30" s="190" t="s">
        <v>180</v>
      </c>
      <c r="C30" s="162" t="s">
        <v>278</v>
      </c>
      <c r="D30" s="102" t="s">
        <v>278</v>
      </c>
      <c r="E30" s="102">
        <v>13</v>
      </c>
      <c r="F30" s="102"/>
      <c r="G30" s="102"/>
      <c r="H30" s="102"/>
      <c r="I30" s="102"/>
      <c r="J30" s="185">
        <f t="shared" si="0"/>
        <v>13</v>
      </c>
      <c r="K30" s="73" t="s">
        <v>137</v>
      </c>
      <c r="L30" s="186">
        <v>7</v>
      </c>
    </row>
    <row r="31" spans="1:12" ht="12" customHeight="1" thickBot="1">
      <c r="A31" s="33"/>
      <c r="B31" s="96" t="s">
        <v>181</v>
      </c>
      <c r="C31" s="165" t="s">
        <v>278</v>
      </c>
      <c r="D31" s="144"/>
      <c r="E31" s="144"/>
      <c r="F31" s="144"/>
      <c r="G31" s="144"/>
      <c r="H31" s="144"/>
      <c r="I31" s="144"/>
      <c r="J31" s="187">
        <f t="shared" si="0"/>
        <v>0</v>
      </c>
      <c r="K31" s="188" t="s">
        <v>137</v>
      </c>
      <c r="L31" s="189">
        <v>7</v>
      </c>
    </row>
    <row r="32" spans="1:12" ht="12" customHeight="1" thickBot="1">
      <c r="A32" s="47" t="s">
        <v>140</v>
      </c>
      <c r="B32" s="195"/>
      <c r="C32" s="196">
        <f aca="true" t="shared" si="1" ref="C32:I32">SUM(C6:C31)</f>
        <v>0</v>
      </c>
      <c r="D32" s="197">
        <f t="shared" si="1"/>
        <v>0</v>
      </c>
      <c r="E32" s="197">
        <f t="shared" si="1"/>
        <v>54.25</v>
      </c>
      <c r="F32" s="197">
        <f t="shared" si="1"/>
        <v>142.3</v>
      </c>
      <c r="G32" s="197">
        <f t="shared" si="1"/>
        <v>0</v>
      </c>
      <c r="H32" s="197">
        <f t="shared" si="1"/>
        <v>0</v>
      </c>
      <c r="I32" s="197">
        <f t="shared" si="1"/>
        <v>0</v>
      </c>
      <c r="J32" s="187">
        <f t="shared" si="0"/>
        <v>196.55</v>
      </c>
      <c r="K32" s="195"/>
      <c r="L32" s="198">
        <f>SUM(L6:L31)</f>
        <v>182</v>
      </c>
    </row>
    <row r="33" spans="1:10" ht="12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8" customHeight="1">
      <c r="A34" s="53"/>
      <c r="B34" s="53"/>
      <c r="C34" s="53"/>
      <c r="E34" s="53"/>
      <c r="F34" s="54" t="s">
        <v>279</v>
      </c>
      <c r="G34" s="53"/>
      <c r="H34" s="53"/>
      <c r="I34" s="53"/>
      <c r="J34" s="53"/>
    </row>
    <row r="35" spans="1:10" ht="12" customHeight="1">
      <c r="A35" s="53"/>
      <c r="B35" s="53"/>
      <c r="C35" s="53"/>
      <c r="E35" s="53"/>
      <c r="F35" s="168" t="s">
        <v>268</v>
      </c>
      <c r="G35" s="53"/>
      <c r="H35" s="53"/>
      <c r="I35" s="53"/>
      <c r="J35" s="53"/>
    </row>
    <row r="36" spans="1:10" ht="12" customHeight="1" thickBot="1">
      <c r="A36" s="53"/>
      <c r="B36" s="53"/>
      <c r="C36" s="53"/>
      <c r="E36" s="53"/>
      <c r="F36" s="54"/>
      <c r="G36" s="53"/>
      <c r="H36" s="53"/>
      <c r="I36" s="53"/>
      <c r="J36" s="53"/>
    </row>
    <row r="37" spans="1:12" ht="14.25" customHeight="1">
      <c r="A37" s="169"/>
      <c r="B37" s="170"/>
      <c r="C37" s="171"/>
      <c r="D37" s="172"/>
      <c r="E37" s="171"/>
      <c r="F37" s="171"/>
      <c r="G37" s="173" t="s">
        <v>269</v>
      </c>
      <c r="H37" s="173" t="s">
        <v>270</v>
      </c>
      <c r="I37" s="171"/>
      <c r="J37" s="170"/>
      <c r="K37" s="174" t="s">
        <v>271</v>
      </c>
      <c r="L37" s="175"/>
    </row>
    <row r="38" spans="1:12" ht="19.5" customHeight="1" thickBot="1">
      <c r="A38" s="176" t="s">
        <v>132</v>
      </c>
      <c r="B38" s="177" t="s">
        <v>133</v>
      </c>
      <c r="C38" s="178" t="s">
        <v>272</v>
      </c>
      <c r="D38" s="179" t="s">
        <v>2</v>
      </c>
      <c r="E38" s="179" t="s">
        <v>273</v>
      </c>
      <c r="F38" s="179" t="s">
        <v>274</v>
      </c>
      <c r="G38" s="179" t="s">
        <v>275</v>
      </c>
      <c r="H38" s="180" t="s">
        <v>276</v>
      </c>
      <c r="I38" s="179" t="s">
        <v>277</v>
      </c>
      <c r="J38" s="181" t="s">
        <v>140</v>
      </c>
      <c r="K38" s="182" t="s">
        <v>198</v>
      </c>
      <c r="L38" s="183" t="s">
        <v>142</v>
      </c>
    </row>
    <row r="39" spans="1:12" ht="12" customHeight="1">
      <c r="A39" s="26" t="s">
        <v>144</v>
      </c>
      <c r="B39" s="184" t="s">
        <v>145</v>
      </c>
      <c r="C39" s="166"/>
      <c r="D39" s="141"/>
      <c r="E39" s="141"/>
      <c r="F39" s="141"/>
      <c r="G39" s="141"/>
      <c r="H39" s="141"/>
      <c r="I39" s="141"/>
      <c r="J39" s="185">
        <f aca="true" t="shared" si="2" ref="J39:J65">SUM(C39:I39)</f>
        <v>0</v>
      </c>
      <c r="K39" s="73"/>
      <c r="L39" s="186"/>
    </row>
    <row r="40" spans="1:12" ht="12" customHeight="1" thickBot="1">
      <c r="A40" s="33"/>
      <c r="B40" s="96" t="s">
        <v>146</v>
      </c>
      <c r="C40" s="165"/>
      <c r="D40" s="144"/>
      <c r="E40" s="144"/>
      <c r="F40" s="144"/>
      <c r="G40" s="144"/>
      <c r="H40" s="144"/>
      <c r="I40" s="144"/>
      <c r="J40" s="187">
        <f t="shared" si="2"/>
        <v>0</v>
      </c>
      <c r="K40" s="188"/>
      <c r="L40" s="189"/>
    </row>
    <row r="41" spans="1:12" ht="12" customHeight="1">
      <c r="A41" s="38" t="s">
        <v>147</v>
      </c>
      <c r="B41" s="190" t="s">
        <v>148</v>
      </c>
      <c r="C41" s="162"/>
      <c r="D41" s="102"/>
      <c r="E41" s="102"/>
      <c r="F41" s="102"/>
      <c r="G41" s="102"/>
      <c r="H41" s="102"/>
      <c r="I41" s="102"/>
      <c r="J41" s="185">
        <f t="shared" si="2"/>
        <v>0</v>
      </c>
      <c r="K41" s="73"/>
      <c r="L41" s="186"/>
    </row>
    <row r="42" spans="1:12" ht="12" customHeight="1" thickBot="1">
      <c r="A42" s="33"/>
      <c r="B42" s="96" t="s">
        <v>149</v>
      </c>
      <c r="C42" s="165"/>
      <c r="D42" s="144"/>
      <c r="E42" s="144"/>
      <c r="F42" s="144"/>
      <c r="G42" s="144"/>
      <c r="H42" s="144"/>
      <c r="I42" s="144"/>
      <c r="J42" s="187">
        <f t="shared" si="2"/>
        <v>0</v>
      </c>
      <c r="K42" s="188"/>
      <c r="L42" s="189"/>
    </row>
    <row r="43" spans="1:12" ht="12" customHeight="1">
      <c r="A43" s="38" t="s">
        <v>150</v>
      </c>
      <c r="B43" s="190" t="s">
        <v>151</v>
      </c>
      <c r="C43" s="162"/>
      <c r="D43" s="102"/>
      <c r="E43" s="102"/>
      <c r="F43" s="102"/>
      <c r="G43" s="102"/>
      <c r="H43" s="102"/>
      <c r="I43" s="102"/>
      <c r="J43" s="185">
        <f t="shared" si="2"/>
        <v>0</v>
      </c>
      <c r="K43" s="73"/>
      <c r="L43" s="186"/>
    </row>
    <row r="44" spans="1:12" ht="12" customHeight="1" thickBot="1">
      <c r="A44" s="38"/>
      <c r="B44" s="190" t="s">
        <v>152</v>
      </c>
      <c r="C44" s="162"/>
      <c r="D44" s="102"/>
      <c r="E44" s="102"/>
      <c r="F44" s="102"/>
      <c r="G44" s="102"/>
      <c r="H44" s="102"/>
      <c r="I44" s="102"/>
      <c r="J44" s="185">
        <f t="shared" si="2"/>
        <v>0</v>
      </c>
      <c r="K44" s="73"/>
      <c r="L44" s="186"/>
    </row>
    <row r="45" spans="1:12" ht="12" customHeight="1">
      <c r="A45" s="26" t="s">
        <v>153</v>
      </c>
      <c r="B45" s="191" t="s">
        <v>154</v>
      </c>
      <c r="C45" s="166"/>
      <c r="D45" s="141"/>
      <c r="E45" s="141"/>
      <c r="F45" s="141"/>
      <c r="G45" s="141"/>
      <c r="H45" s="141"/>
      <c r="I45" s="141"/>
      <c r="J45" s="192">
        <f t="shared" si="2"/>
        <v>0</v>
      </c>
      <c r="K45" s="193"/>
      <c r="L45" s="194"/>
    </row>
    <row r="46" spans="1:12" ht="12" customHeight="1" thickBot="1">
      <c r="A46" s="38"/>
      <c r="B46" s="190" t="s">
        <v>155</v>
      </c>
      <c r="C46" s="162"/>
      <c r="D46" s="102"/>
      <c r="E46" s="102"/>
      <c r="F46" s="102"/>
      <c r="G46" s="102"/>
      <c r="H46" s="102"/>
      <c r="I46" s="102"/>
      <c r="J46" s="185">
        <f t="shared" si="2"/>
        <v>0</v>
      </c>
      <c r="K46" s="73"/>
      <c r="L46" s="186"/>
    </row>
    <row r="47" spans="1:12" ht="12" customHeight="1">
      <c r="A47" s="26" t="s">
        <v>156</v>
      </c>
      <c r="B47" s="191" t="s">
        <v>157</v>
      </c>
      <c r="C47" s="166"/>
      <c r="D47" s="141"/>
      <c r="E47" s="141"/>
      <c r="F47" s="141"/>
      <c r="G47" s="141"/>
      <c r="H47" s="141"/>
      <c r="I47" s="141"/>
      <c r="J47" s="192">
        <f t="shared" si="2"/>
        <v>0</v>
      </c>
      <c r="K47" s="193"/>
      <c r="L47" s="194"/>
    </row>
    <row r="48" spans="1:12" ht="12" customHeight="1" thickBot="1">
      <c r="A48" s="38"/>
      <c r="B48" s="190" t="s">
        <v>158</v>
      </c>
      <c r="C48" s="162"/>
      <c r="D48" s="102"/>
      <c r="E48" s="102"/>
      <c r="F48" s="102"/>
      <c r="G48" s="102"/>
      <c r="H48" s="102"/>
      <c r="I48" s="102"/>
      <c r="J48" s="185">
        <f t="shared" si="2"/>
        <v>0</v>
      </c>
      <c r="K48" s="73"/>
      <c r="L48" s="186"/>
    </row>
    <row r="49" spans="1:12" ht="12" customHeight="1">
      <c r="A49" s="26" t="s">
        <v>159</v>
      </c>
      <c r="B49" s="191" t="s">
        <v>160</v>
      </c>
      <c r="C49" s="166"/>
      <c r="D49" s="141"/>
      <c r="E49" s="141"/>
      <c r="F49" s="141"/>
      <c r="G49" s="141"/>
      <c r="H49" s="141"/>
      <c r="I49" s="141"/>
      <c r="J49" s="192">
        <f t="shared" si="2"/>
        <v>0</v>
      </c>
      <c r="K49" s="193"/>
      <c r="L49" s="194"/>
    </row>
    <row r="50" spans="1:12" ht="12" customHeight="1">
      <c r="A50" s="38"/>
      <c r="B50" s="190" t="s">
        <v>161</v>
      </c>
      <c r="C50" s="162"/>
      <c r="D50" s="102"/>
      <c r="E50" s="102"/>
      <c r="F50" s="102"/>
      <c r="G50" s="102"/>
      <c r="H50" s="102"/>
      <c r="I50" s="102"/>
      <c r="J50" s="185">
        <f t="shared" si="2"/>
        <v>0</v>
      </c>
      <c r="K50" s="73"/>
      <c r="L50" s="186"/>
    </row>
    <row r="51" spans="1:12" ht="12" customHeight="1" thickBot="1">
      <c r="A51" s="33"/>
      <c r="B51" s="96" t="s">
        <v>162</v>
      </c>
      <c r="C51" s="165"/>
      <c r="D51" s="144"/>
      <c r="E51" s="144">
        <v>24</v>
      </c>
      <c r="F51" s="144"/>
      <c r="G51" s="144"/>
      <c r="H51" s="144"/>
      <c r="I51" s="144">
        <v>5</v>
      </c>
      <c r="J51" s="187">
        <f t="shared" si="2"/>
        <v>29</v>
      </c>
      <c r="K51" s="188" t="s">
        <v>137</v>
      </c>
      <c r="L51" s="189">
        <v>13</v>
      </c>
    </row>
    <row r="52" spans="1:12" ht="12" customHeight="1">
      <c r="A52" s="38" t="s">
        <v>163</v>
      </c>
      <c r="B52" s="190" t="s">
        <v>164</v>
      </c>
      <c r="C52" s="162">
        <v>50</v>
      </c>
      <c r="D52" s="102"/>
      <c r="E52" s="102"/>
      <c r="F52" s="102"/>
      <c r="G52" s="102"/>
      <c r="H52" s="102"/>
      <c r="I52" s="102">
        <v>40</v>
      </c>
      <c r="J52" s="185">
        <f t="shared" si="2"/>
        <v>90</v>
      </c>
      <c r="K52" s="73" t="s">
        <v>137</v>
      </c>
      <c r="L52" s="186">
        <v>14</v>
      </c>
    </row>
    <row r="53" spans="1:12" ht="12" customHeight="1" thickBot="1">
      <c r="A53" s="33"/>
      <c r="B53" s="96" t="s">
        <v>165</v>
      </c>
      <c r="C53" s="165" t="s">
        <v>278</v>
      </c>
      <c r="D53" s="144"/>
      <c r="E53" s="144"/>
      <c r="F53" s="144"/>
      <c r="G53" s="144"/>
      <c r="H53" s="144"/>
      <c r="I53" s="144"/>
      <c r="J53" s="187">
        <f t="shared" si="2"/>
        <v>0</v>
      </c>
      <c r="K53" s="188" t="s">
        <v>137</v>
      </c>
      <c r="L53" s="189">
        <v>14</v>
      </c>
    </row>
    <row r="54" spans="1:12" ht="12" customHeight="1">
      <c r="A54" s="38" t="s">
        <v>166</v>
      </c>
      <c r="B54" s="190" t="s">
        <v>167</v>
      </c>
      <c r="C54" s="162" t="s">
        <v>278</v>
      </c>
      <c r="D54" s="102"/>
      <c r="E54" s="102">
        <v>12</v>
      </c>
      <c r="F54" s="102"/>
      <c r="G54" s="102"/>
      <c r="H54" s="102"/>
      <c r="I54" s="102">
        <v>10</v>
      </c>
      <c r="J54" s="185">
        <f t="shared" si="2"/>
        <v>22</v>
      </c>
      <c r="K54" s="73" t="s">
        <v>137</v>
      </c>
      <c r="L54" s="186">
        <v>14</v>
      </c>
    </row>
    <row r="55" spans="1:12" ht="12" customHeight="1" thickBot="1">
      <c r="A55" s="38"/>
      <c r="B55" s="190" t="s">
        <v>168</v>
      </c>
      <c r="C55" s="162" t="s">
        <v>278</v>
      </c>
      <c r="D55" s="102"/>
      <c r="E55" s="102">
        <v>5.25</v>
      </c>
      <c r="F55" s="102">
        <v>5.5</v>
      </c>
      <c r="G55" s="102"/>
      <c r="H55" s="102"/>
      <c r="I55" s="102">
        <v>10</v>
      </c>
      <c r="J55" s="185">
        <f t="shared" si="2"/>
        <v>20.75</v>
      </c>
      <c r="K55" s="73" t="s">
        <v>137</v>
      </c>
      <c r="L55" s="186">
        <v>21</v>
      </c>
    </row>
    <row r="56" spans="1:12" ht="12" customHeight="1">
      <c r="A56" s="26" t="s">
        <v>169</v>
      </c>
      <c r="B56" s="191" t="s">
        <v>170</v>
      </c>
      <c r="C56" s="166" t="s">
        <v>278</v>
      </c>
      <c r="D56" s="141"/>
      <c r="E56" s="141">
        <v>5</v>
      </c>
      <c r="F56" s="141">
        <v>5.5</v>
      </c>
      <c r="G56" s="141"/>
      <c r="H56" s="141"/>
      <c r="I56" s="141">
        <v>10</v>
      </c>
      <c r="J56" s="192">
        <f t="shared" si="2"/>
        <v>20.5</v>
      </c>
      <c r="K56" s="193" t="s">
        <v>137</v>
      </c>
      <c r="L56" s="194">
        <v>21</v>
      </c>
    </row>
    <row r="57" spans="1:12" ht="12" customHeight="1" thickBot="1">
      <c r="A57" s="38"/>
      <c r="B57" s="190" t="s">
        <v>171</v>
      </c>
      <c r="C57" s="162" t="s">
        <v>278</v>
      </c>
      <c r="D57" s="102"/>
      <c r="E57" s="102">
        <v>8</v>
      </c>
      <c r="F57" s="102">
        <v>11</v>
      </c>
      <c r="G57" s="102"/>
      <c r="H57" s="102"/>
      <c r="I57" s="102"/>
      <c r="J57" s="185">
        <f t="shared" si="2"/>
        <v>19</v>
      </c>
      <c r="K57" s="73" t="s">
        <v>137</v>
      </c>
      <c r="L57" s="186">
        <v>21</v>
      </c>
    </row>
    <row r="58" spans="1:12" ht="12" customHeight="1">
      <c r="A58" s="26" t="s">
        <v>172</v>
      </c>
      <c r="B58" s="191" t="s">
        <v>173</v>
      </c>
      <c r="C58" s="166" t="s">
        <v>278</v>
      </c>
      <c r="D58" s="141"/>
      <c r="E58" s="141"/>
      <c r="F58" s="141"/>
      <c r="G58" s="141"/>
      <c r="H58" s="141"/>
      <c r="I58" s="141"/>
      <c r="J58" s="192">
        <f t="shared" si="2"/>
        <v>0</v>
      </c>
      <c r="K58" s="193" t="s">
        <v>137</v>
      </c>
      <c r="L58" s="194">
        <v>14</v>
      </c>
    </row>
    <row r="59" spans="1:12" ht="12" customHeight="1" thickBot="1">
      <c r="A59" s="38"/>
      <c r="B59" s="190" t="s">
        <v>174</v>
      </c>
      <c r="C59" s="162" t="s">
        <v>278</v>
      </c>
      <c r="D59" s="102"/>
      <c r="E59" s="102">
        <v>13</v>
      </c>
      <c r="F59" s="102">
        <v>6</v>
      </c>
      <c r="G59" s="102"/>
      <c r="H59" s="102"/>
      <c r="I59" s="102">
        <v>1</v>
      </c>
      <c r="J59" s="185">
        <f t="shared" si="2"/>
        <v>20</v>
      </c>
      <c r="K59" s="73" t="s">
        <v>137</v>
      </c>
      <c r="L59" s="186">
        <v>14</v>
      </c>
    </row>
    <row r="60" spans="1:12" ht="12" customHeight="1">
      <c r="A60" s="26" t="s">
        <v>175</v>
      </c>
      <c r="B60" s="191" t="s">
        <v>176</v>
      </c>
      <c r="C60" s="166" t="s">
        <v>278</v>
      </c>
      <c r="D60" s="141"/>
      <c r="E60" s="141">
        <v>13</v>
      </c>
      <c r="F60" s="141">
        <v>6</v>
      </c>
      <c r="G60" s="141"/>
      <c r="H60" s="141"/>
      <c r="I60" s="141"/>
      <c r="J60" s="192">
        <f t="shared" si="2"/>
        <v>19</v>
      </c>
      <c r="K60" s="193" t="s">
        <v>137</v>
      </c>
      <c r="L60" s="194">
        <v>14</v>
      </c>
    </row>
    <row r="61" spans="1:12" ht="12" customHeight="1">
      <c r="A61" s="38"/>
      <c r="B61" s="190" t="s">
        <v>177</v>
      </c>
      <c r="C61" s="162" t="s">
        <v>278</v>
      </c>
      <c r="D61" s="102"/>
      <c r="E61" s="102"/>
      <c r="F61" s="102">
        <v>16.5</v>
      </c>
      <c r="G61" s="102"/>
      <c r="H61" s="102"/>
      <c r="I61" s="102">
        <v>10</v>
      </c>
      <c r="J61" s="185">
        <f t="shared" si="2"/>
        <v>26.5</v>
      </c>
      <c r="K61" s="73" t="s">
        <v>137</v>
      </c>
      <c r="L61" s="186">
        <v>14</v>
      </c>
    </row>
    <row r="62" spans="1:12" ht="12" customHeight="1" thickBot="1">
      <c r="A62" s="33"/>
      <c r="B62" s="96" t="s">
        <v>178</v>
      </c>
      <c r="C62" s="165" t="s">
        <v>278</v>
      </c>
      <c r="D62" s="144"/>
      <c r="E62" s="144"/>
      <c r="F62" s="144"/>
      <c r="G62" s="144"/>
      <c r="H62" s="144"/>
      <c r="I62" s="144"/>
      <c r="J62" s="187">
        <f t="shared" si="2"/>
        <v>0</v>
      </c>
      <c r="K62" s="188" t="s">
        <v>137</v>
      </c>
      <c r="L62" s="189">
        <v>14</v>
      </c>
    </row>
    <row r="63" spans="1:12" ht="12" customHeight="1">
      <c r="A63" s="38" t="s">
        <v>179</v>
      </c>
      <c r="B63" s="190" t="s">
        <v>180</v>
      </c>
      <c r="C63" s="162" t="s">
        <v>278</v>
      </c>
      <c r="D63" s="102"/>
      <c r="E63" s="102"/>
      <c r="F63" s="102"/>
      <c r="G63" s="102"/>
      <c r="H63" s="102"/>
      <c r="I63" s="102"/>
      <c r="J63" s="185">
        <f t="shared" si="2"/>
        <v>0</v>
      </c>
      <c r="K63" s="73" t="s">
        <v>137</v>
      </c>
      <c r="L63" s="186">
        <v>7</v>
      </c>
    </row>
    <row r="64" spans="1:12" ht="12" customHeight="1" thickBot="1">
      <c r="A64" s="33"/>
      <c r="B64" s="96" t="s">
        <v>181</v>
      </c>
      <c r="C64" s="165"/>
      <c r="D64" s="144"/>
      <c r="E64" s="144"/>
      <c r="F64" s="144"/>
      <c r="G64" s="144"/>
      <c r="H64" s="144"/>
      <c r="I64" s="144"/>
      <c r="J64" s="187">
        <f t="shared" si="2"/>
        <v>0</v>
      </c>
      <c r="K64" s="188"/>
      <c r="L64" s="189"/>
    </row>
    <row r="65" spans="1:12" ht="12" customHeight="1" thickBot="1">
      <c r="A65" s="47" t="s">
        <v>140</v>
      </c>
      <c r="B65" s="195"/>
      <c r="C65" s="196">
        <f aca="true" t="shared" si="3" ref="C65:I65">SUM(C39:C64)</f>
        <v>50</v>
      </c>
      <c r="D65" s="197">
        <f t="shared" si="3"/>
        <v>0</v>
      </c>
      <c r="E65" s="197">
        <f t="shared" si="3"/>
        <v>80.25</v>
      </c>
      <c r="F65" s="197">
        <f t="shared" si="3"/>
        <v>50.5</v>
      </c>
      <c r="G65" s="197">
        <f t="shared" si="3"/>
        <v>0</v>
      </c>
      <c r="H65" s="197">
        <f t="shared" si="3"/>
        <v>0</v>
      </c>
      <c r="I65" s="197">
        <f t="shared" si="3"/>
        <v>86</v>
      </c>
      <c r="J65" s="187">
        <f t="shared" si="2"/>
        <v>266.75</v>
      </c>
      <c r="K65" s="195"/>
      <c r="L65" s="198">
        <f>SUM(L39:L64)</f>
        <v>195</v>
      </c>
    </row>
    <row r="66" spans="1:10" ht="12" customHeight="1">
      <c r="A66" s="53"/>
      <c r="B66" s="53"/>
      <c r="C66" s="53"/>
      <c r="E66" s="53"/>
      <c r="F66" s="53"/>
      <c r="G66" s="53"/>
      <c r="H66" s="53"/>
      <c r="I66" s="53"/>
      <c r="J66" s="53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4" width="10.75390625" style="8" customWidth="1"/>
    <col min="5" max="7" width="9.625" style="8" customWidth="1"/>
    <col min="8" max="9" width="10.75390625" style="8" customWidth="1"/>
    <col min="10" max="12" width="9.625" style="8" customWidth="1"/>
    <col min="13" max="14" width="10.75390625" style="8" customWidth="1"/>
    <col min="15" max="18" width="9.625" style="8" customWidth="1"/>
    <col min="19" max="16384" width="10.75390625" style="8" customWidth="1"/>
  </cols>
  <sheetData>
    <row r="1" spans="1:14" ht="21.75" customHeight="1">
      <c r="A1" s="52" t="s">
        <v>127</v>
      </c>
      <c r="B1" s="53"/>
      <c r="C1" s="53"/>
      <c r="D1"/>
      <c r="E1" s="54"/>
      <c r="F1" s="53"/>
      <c r="G1" s="54" t="s">
        <v>280</v>
      </c>
      <c r="H1" s="53"/>
      <c r="I1" s="53"/>
      <c r="J1" s="53"/>
      <c r="K1" s="53"/>
      <c r="L1" s="53"/>
      <c r="M1" s="53"/>
      <c r="N1" s="53"/>
    </row>
    <row r="2" spans="1:14" ht="21.75" customHeight="1" thickBot="1">
      <c r="A2" s="52" t="s">
        <v>129</v>
      </c>
      <c r="B2" s="53"/>
      <c r="C2" s="53"/>
      <c r="F2" s="53"/>
      <c r="G2" s="53"/>
      <c r="H2" s="53"/>
      <c r="I2" s="53"/>
      <c r="J2" s="53"/>
      <c r="K2" s="53"/>
      <c r="L2" s="53"/>
      <c r="M2" s="53"/>
      <c r="N2" s="200"/>
    </row>
    <row r="3" spans="1:18" ht="21.75" customHeight="1">
      <c r="A3" s="87"/>
      <c r="B3" s="138"/>
      <c r="C3" s="136" t="s">
        <v>281</v>
      </c>
      <c r="D3" s="136"/>
      <c r="E3" s="136"/>
      <c r="F3" s="136"/>
      <c r="G3" s="18"/>
      <c r="H3" s="136" t="s">
        <v>282</v>
      </c>
      <c r="I3" s="136"/>
      <c r="J3" s="136"/>
      <c r="K3" s="136"/>
      <c r="L3" s="18"/>
      <c r="M3" s="136" t="s">
        <v>283</v>
      </c>
      <c r="N3" s="136"/>
      <c r="O3" s="136"/>
      <c r="P3" s="18"/>
      <c r="Q3" s="201" t="s">
        <v>284</v>
      </c>
      <c r="R3" s="202"/>
    </row>
    <row r="4" spans="1:18" ht="25.5" customHeight="1" thickBot="1">
      <c r="A4" s="93" t="s">
        <v>132</v>
      </c>
      <c r="B4" s="139" t="s">
        <v>133</v>
      </c>
      <c r="C4" s="203" t="s">
        <v>285</v>
      </c>
      <c r="D4" s="204"/>
      <c r="E4" s="205" t="s">
        <v>26</v>
      </c>
      <c r="F4" s="206" t="s">
        <v>55</v>
      </c>
      <c r="G4" s="207" t="s">
        <v>39</v>
      </c>
      <c r="H4" s="208" t="s">
        <v>285</v>
      </c>
      <c r="I4" s="209"/>
      <c r="J4" s="210" t="s">
        <v>56</v>
      </c>
      <c r="K4" s="210" t="s">
        <v>57</v>
      </c>
      <c r="L4" s="211" t="s">
        <v>39</v>
      </c>
      <c r="M4" s="208" t="s">
        <v>285</v>
      </c>
      <c r="N4" s="209"/>
      <c r="O4" s="208" t="s">
        <v>143</v>
      </c>
      <c r="P4" s="207" t="s">
        <v>39</v>
      </c>
      <c r="Q4" s="205" t="s">
        <v>58</v>
      </c>
      <c r="R4" s="212" t="s">
        <v>39</v>
      </c>
    </row>
    <row r="5" spans="1:18" ht="15" customHeight="1">
      <c r="A5" s="26" t="s">
        <v>144</v>
      </c>
      <c r="B5" s="184" t="s">
        <v>145</v>
      </c>
      <c r="C5" s="213"/>
      <c r="D5" s="214"/>
      <c r="E5" s="98"/>
      <c r="F5" s="98"/>
      <c r="G5" s="99"/>
      <c r="H5" s="215"/>
      <c r="I5" s="215"/>
      <c r="J5" s="216"/>
      <c r="K5" s="216"/>
      <c r="L5" s="217"/>
      <c r="M5" s="218"/>
      <c r="N5" s="218"/>
      <c r="O5" s="216"/>
      <c r="P5" s="32"/>
      <c r="Q5" s="219">
        <f>SUM(E5-F5+J5-K5+O5)</f>
        <v>0</v>
      </c>
      <c r="R5" s="220">
        <f aca="true" t="shared" si="0" ref="R5:R31">SUM(G5+L5+P5)</f>
        <v>0</v>
      </c>
    </row>
    <row r="6" spans="1:18" ht="15" customHeight="1" thickBot="1">
      <c r="A6" s="33"/>
      <c r="B6" s="96" t="s">
        <v>146</v>
      </c>
      <c r="C6" s="221"/>
      <c r="D6" s="206"/>
      <c r="E6" s="106"/>
      <c r="F6" s="106"/>
      <c r="G6" s="107"/>
      <c r="H6" s="222"/>
      <c r="I6" s="222"/>
      <c r="J6" s="223"/>
      <c r="K6" s="223"/>
      <c r="L6" s="224"/>
      <c r="M6" s="225"/>
      <c r="N6" s="225"/>
      <c r="O6" s="223"/>
      <c r="P6" s="37"/>
      <c r="Q6" s="226">
        <f>SUM(E6-F6+J6-K6+O6)</f>
        <v>0</v>
      </c>
      <c r="R6" s="227">
        <f t="shared" si="0"/>
        <v>0</v>
      </c>
    </row>
    <row r="7" spans="1:18" ht="21.75" customHeight="1">
      <c r="A7" s="90" t="s">
        <v>147</v>
      </c>
      <c r="B7" s="228" t="s">
        <v>148</v>
      </c>
      <c r="C7" s="229" t="s">
        <v>59</v>
      </c>
      <c r="D7" s="230">
        <v>2</v>
      </c>
      <c r="E7" s="111"/>
      <c r="F7" s="231" t="s">
        <v>60</v>
      </c>
      <c r="G7" s="112">
        <v>0</v>
      </c>
      <c r="H7" s="232"/>
      <c r="I7" s="232"/>
      <c r="J7" s="233"/>
      <c r="K7" s="233"/>
      <c r="L7" s="234"/>
      <c r="M7" s="235"/>
      <c r="N7" s="235"/>
      <c r="O7" s="233"/>
      <c r="P7" s="32"/>
      <c r="Q7" s="236">
        <v>0</v>
      </c>
      <c r="R7" s="237">
        <f t="shared" si="0"/>
        <v>0</v>
      </c>
    </row>
    <row r="8" spans="1:18" ht="21.75" customHeight="1">
      <c r="A8" s="238"/>
      <c r="B8" s="239"/>
      <c r="C8" s="240" t="s">
        <v>61</v>
      </c>
      <c r="D8" s="241">
        <v>3</v>
      </c>
      <c r="E8" s="242"/>
      <c r="F8" s="243" t="s">
        <v>62</v>
      </c>
      <c r="G8" s="244">
        <v>0</v>
      </c>
      <c r="H8" s="245"/>
      <c r="I8" s="245"/>
      <c r="J8" s="246"/>
      <c r="K8" s="246"/>
      <c r="L8" s="247"/>
      <c r="M8" s="240"/>
      <c r="N8" s="240"/>
      <c r="O8" s="246"/>
      <c r="P8" s="248"/>
      <c r="Q8" s="249">
        <v>0</v>
      </c>
      <c r="R8" s="250">
        <f t="shared" si="0"/>
        <v>0</v>
      </c>
    </row>
    <row r="9" spans="1:18" ht="15" customHeight="1" thickBot="1">
      <c r="A9" s="33"/>
      <c r="B9" s="96" t="s">
        <v>149</v>
      </c>
      <c r="C9" s="221"/>
      <c r="D9" s="206"/>
      <c r="E9" s="106"/>
      <c r="F9" s="106"/>
      <c r="G9" s="107"/>
      <c r="H9" s="222"/>
      <c r="I9" s="222"/>
      <c r="J9" s="223"/>
      <c r="K9" s="223"/>
      <c r="L9" s="224"/>
      <c r="M9" s="225"/>
      <c r="N9" s="222"/>
      <c r="O9" s="223"/>
      <c r="P9" s="37"/>
      <c r="Q9" s="226">
        <f aca="true" t="shared" si="1" ref="Q9:Q31">SUM(E9-F9+J9-K9+O9)</f>
        <v>0</v>
      </c>
      <c r="R9" s="227">
        <f t="shared" si="0"/>
        <v>0</v>
      </c>
    </row>
    <row r="10" spans="1:18" ht="21.75" customHeight="1">
      <c r="A10" s="38" t="s">
        <v>150</v>
      </c>
      <c r="B10" s="190" t="s">
        <v>151</v>
      </c>
      <c r="C10" s="251"/>
      <c r="D10" s="252"/>
      <c r="E10" s="109"/>
      <c r="F10" s="109"/>
      <c r="G10" s="104"/>
      <c r="H10" s="215"/>
      <c r="I10" s="215"/>
      <c r="J10" s="216"/>
      <c r="K10" s="216"/>
      <c r="L10" s="217"/>
      <c r="M10" s="218" t="s">
        <v>63</v>
      </c>
      <c r="N10" s="218">
        <v>3</v>
      </c>
      <c r="O10" s="216">
        <v>240</v>
      </c>
      <c r="P10" s="32">
        <v>0</v>
      </c>
      <c r="Q10" s="219">
        <f t="shared" si="1"/>
        <v>240</v>
      </c>
      <c r="R10" s="220">
        <f t="shared" si="0"/>
        <v>0</v>
      </c>
    </row>
    <row r="11" spans="1:18" ht="21.75" customHeight="1" thickBot="1">
      <c r="A11" s="38"/>
      <c r="B11" s="190" t="s">
        <v>152</v>
      </c>
      <c r="C11" s="251"/>
      <c r="D11" s="252"/>
      <c r="E11" s="109"/>
      <c r="F11" s="109"/>
      <c r="G11" s="104"/>
      <c r="H11" s="215"/>
      <c r="I11" s="215"/>
      <c r="J11" s="216"/>
      <c r="K11" s="216"/>
      <c r="L11" s="217"/>
      <c r="M11" s="218" t="s">
        <v>59</v>
      </c>
      <c r="N11" s="218">
        <v>1</v>
      </c>
      <c r="O11" s="216">
        <v>70</v>
      </c>
      <c r="P11" s="32">
        <v>0</v>
      </c>
      <c r="Q11" s="219">
        <f t="shared" si="1"/>
        <v>70</v>
      </c>
      <c r="R11" s="220">
        <f t="shared" si="0"/>
        <v>0</v>
      </c>
    </row>
    <row r="12" spans="1:18" ht="15" customHeight="1">
      <c r="A12" s="26" t="s">
        <v>153</v>
      </c>
      <c r="B12" s="191" t="s">
        <v>154</v>
      </c>
      <c r="C12" s="213"/>
      <c r="D12" s="214"/>
      <c r="E12" s="98"/>
      <c r="F12" s="98"/>
      <c r="G12" s="99"/>
      <c r="H12" s="253"/>
      <c r="I12" s="253"/>
      <c r="J12" s="254"/>
      <c r="K12" s="254"/>
      <c r="L12" s="46"/>
      <c r="M12" s="213"/>
      <c r="N12" s="213"/>
      <c r="O12" s="254"/>
      <c r="P12" s="46"/>
      <c r="Q12" s="255">
        <f t="shared" si="1"/>
        <v>0</v>
      </c>
      <c r="R12" s="256">
        <f t="shared" si="0"/>
        <v>0</v>
      </c>
    </row>
    <row r="13" spans="1:18" ht="21.75" customHeight="1" thickBot="1">
      <c r="A13" s="38"/>
      <c r="B13" s="190" t="s">
        <v>155</v>
      </c>
      <c r="C13" s="251"/>
      <c r="D13" s="252"/>
      <c r="E13" s="109"/>
      <c r="F13" s="109"/>
      <c r="G13" s="104"/>
      <c r="H13" s="215"/>
      <c r="I13" s="215"/>
      <c r="J13" s="216"/>
      <c r="K13" s="216"/>
      <c r="L13" s="217"/>
      <c r="M13" s="218" t="s">
        <v>64</v>
      </c>
      <c r="N13" s="218">
        <v>1</v>
      </c>
      <c r="O13" s="216">
        <v>30</v>
      </c>
      <c r="P13" s="32">
        <v>0</v>
      </c>
      <c r="Q13" s="219">
        <f t="shared" si="1"/>
        <v>30</v>
      </c>
      <c r="R13" s="220">
        <f t="shared" si="0"/>
        <v>0</v>
      </c>
    </row>
    <row r="14" spans="1:18" ht="15" customHeight="1">
      <c r="A14" s="26" t="s">
        <v>156</v>
      </c>
      <c r="B14" s="191" t="s">
        <v>157</v>
      </c>
      <c r="C14" s="213"/>
      <c r="D14" s="214"/>
      <c r="E14" s="98"/>
      <c r="F14" s="98"/>
      <c r="G14" s="99"/>
      <c r="H14" s="253"/>
      <c r="I14" s="253"/>
      <c r="J14" s="254"/>
      <c r="K14" s="254"/>
      <c r="L14" s="46"/>
      <c r="M14" s="213"/>
      <c r="N14" s="213"/>
      <c r="O14" s="254"/>
      <c r="P14" s="46"/>
      <c r="Q14" s="255">
        <f t="shared" si="1"/>
        <v>0</v>
      </c>
      <c r="R14" s="256">
        <f t="shared" si="0"/>
        <v>0</v>
      </c>
    </row>
    <row r="15" spans="1:18" ht="15" customHeight="1" thickBot="1">
      <c r="A15" s="38"/>
      <c r="B15" s="190" t="s">
        <v>158</v>
      </c>
      <c r="C15" s="251"/>
      <c r="D15" s="252"/>
      <c r="E15" s="109"/>
      <c r="F15" s="109"/>
      <c r="G15" s="104"/>
      <c r="H15" s="215"/>
      <c r="I15" s="215"/>
      <c r="J15" s="216"/>
      <c r="K15" s="216"/>
      <c r="L15" s="217"/>
      <c r="M15" s="218"/>
      <c r="N15" s="218"/>
      <c r="O15" s="216"/>
      <c r="P15" s="32"/>
      <c r="Q15" s="219">
        <f t="shared" si="1"/>
        <v>0</v>
      </c>
      <c r="R15" s="220">
        <f t="shared" si="0"/>
        <v>0</v>
      </c>
    </row>
    <row r="16" spans="1:18" ht="15" customHeight="1">
      <c r="A16" s="26" t="s">
        <v>159</v>
      </c>
      <c r="B16" s="191" t="s">
        <v>160</v>
      </c>
      <c r="C16" s="213"/>
      <c r="D16" s="214"/>
      <c r="E16" s="98"/>
      <c r="F16" s="98"/>
      <c r="G16" s="99"/>
      <c r="H16" s="253"/>
      <c r="I16" s="253"/>
      <c r="J16" s="254"/>
      <c r="K16" s="254"/>
      <c r="L16" s="46"/>
      <c r="M16" s="213"/>
      <c r="N16" s="213"/>
      <c r="O16" s="254"/>
      <c r="P16" s="46"/>
      <c r="Q16" s="255">
        <f t="shared" si="1"/>
        <v>0</v>
      </c>
      <c r="R16" s="256">
        <f t="shared" si="0"/>
        <v>0</v>
      </c>
    </row>
    <row r="17" spans="1:18" ht="15" customHeight="1">
      <c r="A17" s="38"/>
      <c r="B17" s="190" t="s">
        <v>161</v>
      </c>
      <c r="C17" s="251"/>
      <c r="D17" s="252"/>
      <c r="E17" s="109"/>
      <c r="F17" s="109"/>
      <c r="G17" s="104"/>
      <c r="H17" s="215"/>
      <c r="I17" s="215"/>
      <c r="J17" s="216"/>
      <c r="K17" s="216"/>
      <c r="L17" s="217"/>
      <c r="M17" s="218"/>
      <c r="N17" s="218"/>
      <c r="O17" s="216"/>
      <c r="P17" s="32"/>
      <c r="Q17" s="219">
        <f t="shared" si="1"/>
        <v>0</v>
      </c>
      <c r="R17" s="220">
        <f t="shared" si="0"/>
        <v>0</v>
      </c>
    </row>
    <row r="18" spans="1:18" ht="21.75" customHeight="1" thickBot="1">
      <c r="A18" s="33"/>
      <c r="B18" s="96" t="s">
        <v>162</v>
      </c>
      <c r="C18" s="221" t="s">
        <v>65</v>
      </c>
      <c r="D18" s="206">
        <v>2</v>
      </c>
      <c r="E18" s="106"/>
      <c r="F18" s="106">
        <v>630</v>
      </c>
      <c r="G18" s="107">
        <v>0</v>
      </c>
      <c r="H18" s="222"/>
      <c r="I18" s="222"/>
      <c r="J18" s="223"/>
      <c r="K18" s="223"/>
      <c r="L18" s="224"/>
      <c r="M18" s="225"/>
      <c r="N18" s="225"/>
      <c r="O18" s="223"/>
      <c r="P18" s="37"/>
      <c r="Q18" s="226">
        <f t="shared" si="1"/>
        <v>-630</v>
      </c>
      <c r="R18" s="227">
        <f t="shared" si="0"/>
        <v>0</v>
      </c>
    </row>
    <row r="19" spans="1:18" ht="15" customHeight="1">
      <c r="A19" s="38" t="s">
        <v>163</v>
      </c>
      <c r="B19" s="190" t="s">
        <v>164</v>
      </c>
      <c r="C19" s="251"/>
      <c r="D19" s="252"/>
      <c r="E19" s="109"/>
      <c r="F19" s="109"/>
      <c r="G19" s="104"/>
      <c r="H19" s="215"/>
      <c r="I19" s="215"/>
      <c r="J19" s="216"/>
      <c r="K19" s="216"/>
      <c r="L19" s="217"/>
      <c r="M19" s="218"/>
      <c r="N19" s="218"/>
      <c r="O19" s="216"/>
      <c r="P19" s="32"/>
      <c r="Q19" s="219">
        <f t="shared" si="1"/>
        <v>0</v>
      </c>
      <c r="R19" s="220">
        <f t="shared" si="0"/>
        <v>0</v>
      </c>
    </row>
    <row r="20" spans="1:18" ht="21.75" customHeight="1" thickBot="1">
      <c r="A20" s="33"/>
      <c r="B20" s="96" t="s">
        <v>165</v>
      </c>
      <c r="C20" s="221" t="s">
        <v>66</v>
      </c>
      <c r="D20" s="206">
        <v>1</v>
      </c>
      <c r="E20" s="106"/>
      <c r="F20" s="106">
        <v>47</v>
      </c>
      <c r="G20" s="107">
        <v>0</v>
      </c>
      <c r="H20" s="222"/>
      <c r="I20" s="222"/>
      <c r="J20" s="223"/>
      <c r="K20" s="223"/>
      <c r="L20" s="224"/>
      <c r="M20" s="225"/>
      <c r="N20" s="225"/>
      <c r="O20" s="223"/>
      <c r="P20" s="37"/>
      <c r="Q20" s="226">
        <f t="shared" si="1"/>
        <v>-47</v>
      </c>
      <c r="R20" s="227">
        <f t="shared" si="0"/>
        <v>0</v>
      </c>
    </row>
    <row r="21" spans="1:18" ht="15" customHeight="1">
      <c r="A21" s="38" t="s">
        <v>166</v>
      </c>
      <c r="B21" s="190" t="s">
        <v>167</v>
      </c>
      <c r="C21" s="251"/>
      <c r="D21" s="252"/>
      <c r="E21" s="109"/>
      <c r="F21" s="109"/>
      <c r="G21" s="104"/>
      <c r="H21" s="215"/>
      <c r="I21" s="215"/>
      <c r="J21" s="216"/>
      <c r="K21" s="216"/>
      <c r="L21" s="217"/>
      <c r="M21" s="218"/>
      <c r="N21" s="218"/>
      <c r="O21" s="216"/>
      <c r="P21" s="32"/>
      <c r="Q21" s="219">
        <f t="shared" si="1"/>
        <v>0</v>
      </c>
      <c r="R21" s="220">
        <f t="shared" si="0"/>
        <v>0</v>
      </c>
    </row>
    <row r="22" spans="1:18" ht="25.5" customHeight="1" thickBot="1">
      <c r="A22" s="38"/>
      <c r="B22" s="190" t="s">
        <v>168</v>
      </c>
      <c r="C22" s="251" t="s">
        <v>67</v>
      </c>
      <c r="D22" s="252">
        <v>2</v>
      </c>
      <c r="E22" s="109">
        <v>160</v>
      </c>
      <c r="F22" s="109"/>
      <c r="G22" s="104"/>
      <c r="H22" s="215"/>
      <c r="I22" s="215"/>
      <c r="J22" s="216"/>
      <c r="K22" s="216"/>
      <c r="L22" s="217"/>
      <c r="M22" s="218" t="s">
        <v>64</v>
      </c>
      <c r="N22" s="218">
        <v>1</v>
      </c>
      <c r="O22" s="216">
        <v>47</v>
      </c>
      <c r="P22" s="32">
        <v>0</v>
      </c>
      <c r="Q22" s="219">
        <f t="shared" si="1"/>
        <v>207</v>
      </c>
      <c r="R22" s="220">
        <f t="shared" si="0"/>
        <v>0</v>
      </c>
    </row>
    <row r="23" spans="1:18" ht="15" customHeight="1">
      <c r="A23" s="26" t="s">
        <v>169</v>
      </c>
      <c r="B23" s="191" t="s">
        <v>170</v>
      </c>
      <c r="C23" s="213"/>
      <c r="D23" s="214"/>
      <c r="E23" s="98"/>
      <c r="F23" s="98"/>
      <c r="G23" s="99"/>
      <c r="H23" s="253"/>
      <c r="I23" s="253"/>
      <c r="J23" s="254"/>
      <c r="K23" s="254"/>
      <c r="L23" s="46"/>
      <c r="M23" s="213"/>
      <c r="N23" s="213"/>
      <c r="O23" s="254"/>
      <c r="P23" s="46"/>
      <c r="Q23" s="255">
        <f t="shared" si="1"/>
        <v>0</v>
      </c>
      <c r="R23" s="256">
        <f t="shared" si="0"/>
        <v>0</v>
      </c>
    </row>
    <row r="24" spans="1:18" ht="15" customHeight="1" thickBot="1">
      <c r="A24" s="38"/>
      <c r="B24" s="190" t="s">
        <v>171</v>
      </c>
      <c r="C24" s="251"/>
      <c r="D24" s="252"/>
      <c r="E24" s="109"/>
      <c r="F24" s="109"/>
      <c r="G24" s="104"/>
      <c r="H24" s="215"/>
      <c r="I24" s="215"/>
      <c r="J24" s="216"/>
      <c r="K24" s="216"/>
      <c r="L24" s="217"/>
      <c r="M24" s="218"/>
      <c r="N24" s="218"/>
      <c r="O24" s="216"/>
      <c r="P24" s="32"/>
      <c r="Q24" s="219">
        <f t="shared" si="1"/>
        <v>0</v>
      </c>
      <c r="R24" s="220">
        <f t="shared" si="0"/>
        <v>0</v>
      </c>
    </row>
    <row r="25" spans="1:18" ht="25.5" customHeight="1">
      <c r="A25" s="26" t="s">
        <v>172</v>
      </c>
      <c r="B25" s="191" t="s">
        <v>173</v>
      </c>
      <c r="C25" s="213"/>
      <c r="D25" s="214"/>
      <c r="E25" s="98"/>
      <c r="F25" s="98"/>
      <c r="G25" s="99"/>
      <c r="H25" s="253" t="s">
        <v>68</v>
      </c>
      <c r="I25" s="253">
        <v>4</v>
      </c>
      <c r="J25" s="254">
        <v>80</v>
      </c>
      <c r="K25" s="254"/>
      <c r="L25" s="46">
        <v>0</v>
      </c>
      <c r="M25" s="213"/>
      <c r="N25" s="213"/>
      <c r="O25" s="254"/>
      <c r="P25" s="46"/>
      <c r="Q25" s="255">
        <f t="shared" si="1"/>
        <v>80</v>
      </c>
      <c r="R25" s="256">
        <f t="shared" si="0"/>
        <v>0</v>
      </c>
    </row>
    <row r="26" spans="1:18" ht="25.5" customHeight="1" thickBot="1">
      <c r="A26" s="38"/>
      <c r="B26" s="190" t="s">
        <v>174</v>
      </c>
      <c r="C26" s="251"/>
      <c r="D26" s="252"/>
      <c r="E26" s="109"/>
      <c r="F26" s="109"/>
      <c r="G26" s="104"/>
      <c r="H26" s="215" t="s">
        <v>69</v>
      </c>
      <c r="I26" s="215">
        <v>2</v>
      </c>
      <c r="J26" s="216">
        <v>40</v>
      </c>
      <c r="K26" s="216"/>
      <c r="L26" s="217">
        <v>0</v>
      </c>
      <c r="M26" s="218"/>
      <c r="N26" s="218"/>
      <c r="O26" s="216"/>
      <c r="P26" s="32"/>
      <c r="Q26" s="219">
        <f t="shared" si="1"/>
        <v>40</v>
      </c>
      <c r="R26" s="220">
        <f t="shared" si="0"/>
        <v>0</v>
      </c>
    </row>
    <row r="27" spans="1:18" ht="21.75" customHeight="1">
      <c r="A27" s="26" t="s">
        <v>175</v>
      </c>
      <c r="B27" s="191" t="s">
        <v>176</v>
      </c>
      <c r="C27" s="213" t="s">
        <v>70</v>
      </c>
      <c r="D27" s="214">
        <v>1</v>
      </c>
      <c r="E27" s="98">
        <v>475</v>
      </c>
      <c r="F27" s="98"/>
      <c r="G27" s="99">
        <v>0</v>
      </c>
      <c r="H27" s="253"/>
      <c r="I27" s="253"/>
      <c r="J27" s="254"/>
      <c r="K27" s="254"/>
      <c r="L27" s="46"/>
      <c r="M27" s="213"/>
      <c r="N27" s="213"/>
      <c r="O27" s="254"/>
      <c r="P27" s="46"/>
      <c r="Q27" s="255">
        <f t="shared" si="1"/>
        <v>475</v>
      </c>
      <c r="R27" s="256">
        <f t="shared" si="0"/>
        <v>0</v>
      </c>
    </row>
    <row r="28" spans="1:18" ht="15" customHeight="1">
      <c r="A28" s="38"/>
      <c r="B28" s="190" t="s">
        <v>177</v>
      </c>
      <c r="C28" s="251"/>
      <c r="D28" s="252"/>
      <c r="E28" s="109"/>
      <c r="F28" s="109"/>
      <c r="G28" s="104"/>
      <c r="H28" s="215"/>
      <c r="I28" s="215"/>
      <c r="J28" s="216"/>
      <c r="K28" s="216"/>
      <c r="L28" s="217"/>
      <c r="M28" s="218"/>
      <c r="N28" s="218"/>
      <c r="O28" s="216"/>
      <c r="P28" s="32"/>
      <c r="Q28" s="219">
        <f t="shared" si="1"/>
        <v>0</v>
      </c>
      <c r="R28" s="220">
        <f t="shared" si="0"/>
        <v>0</v>
      </c>
    </row>
    <row r="29" spans="1:18" ht="15" customHeight="1" thickBot="1">
      <c r="A29" s="33"/>
      <c r="B29" s="96" t="s">
        <v>178</v>
      </c>
      <c r="C29" s="221"/>
      <c r="D29" s="206"/>
      <c r="E29" s="106"/>
      <c r="F29" s="106"/>
      <c r="G29" s="107"/>
      <c r="H29" s="222"/>
      <c r="I29" s="222"/>
      <c r="J29" s="223"/>
      <c r="K29" s="223"/>
      <c r="L29" s="224"/>
      <c r="M29" s="225"/>
      <c r="N29" s="225"/>
      <c r="O29" s="223"/>
      <c r="P29" s="37"/>
      <c r="Q29" s="226">
        <f t="shared" si="1"/>
        <v>0</v>
      </c>
      <c r="R29" s="227">
        <f t="shared" si="0"/>
        <v>0</v>
      </c>
    </row>
    <row r="30" spans="1:18" ht="25.5" customHeight="1">
      <c r="A30" s="38" t="s">
        <v>179</v>
      </c>
      <c r="B30" s="190" t="s">
        <v>180</v>
      </c>
      <c r="C30" s="251" t="s">
        <v>70</v>
      </c>
      <c r="D30" s="252">
        <v>1</v>
      </c>
      <c r="E30" s="109">
        <v>650</v>
      </c>
      <c r="F30" s="109"/>
      <c r="G30" s="104">
        <v>0</v>
      </c>
      <c r="H30" s="215" t="s">
        <v>69</v>
      </c>
      <c r="I30" s="215">
        <v>2</v>
      </c>
      <c r="J30" s="216">
        <v>50</v>
      </c>
      <c r="K30" s="216"/>
      <c r="L30" s="217">
        <v>0</v>
      </c>
      <c r="M30" s="218"/>
      <c r="N30" s="218"/>
      <c r="O30" s="216"/>
      <c r="P30" s="32"/>
      <c r="Q30" s="219">
        <f t="shared" si="1"/>
        <v>700</v>
      </c>
      <c r="R30" s="220">
        <f t="shared" si="0"/>
        <v>0</v>
      </c>
    </row>
    <row r="31" spans="1:18" ht="21.75" customHeight="1" thickBot="1">
      <c r="A31" s="33"/>
      <c r="B31" s="96" t="s">
        <v>181</v>
      </c>
      <c r="C31" s="221"/>
      <c r="D31" s="206"/>
      <c r="E31" s="106"/>
      <c r="F31" s="106"/>
      <c r="G31" s="107"/>
      <c r="H31" s="222" t="s">
        <v>71</v>
      </c>
      <c r="I31" s="222">
        <v>1</v>
      </c>
      <c r="J31" s="223"/>
      <c r="K31" s="223">
        <v>100</v>
      </c>
      <c r="L31" s="224">
        <v>0</v>
      </c>
      <c r="M31" s="225"/>
      <c r="N31" s="225"/>
      <c r="O31" s="223"/>
      <c r="P31" s="37"/>
      <c r="Q31" s="226">
        <f t="shared" si="1"/>
        <v>-100</v>
      </c>
      <c r="R31" s="227">
        <f t="shared" si="0"/>
        <v>0</v>
      </c>
    </row>
    <row r="32" spans="1:18" ht="21.75" customHeight="1" thickBot="1">
      <c r="A32" s="33" t="s">
        <v>140</v>
      </c>
      <c r="B32" s="257"/>
      <c r="C32" s="145"/>
      <c r="D32" s="34">
        <f>SUM(D5:D31)</f>
        <v>12</v>
      </c>
      <c r="E32" s="258">
        <f>SUM(E5:E31)</f>
        <v>1285</v>
      </c>
      <c r="F32" s="106">
        <f>SUM(F5:F31)</f>
        <v>677</v>
      </c>
      <c r="G32" s="259">
        <f>SUM(G5:G31)</f>
        <v>0</v>
      </c>
      <c r="H32" s="260"/>
      <c r="I32" s="261">
        <f>SUM(I5:I31)</f>
        <v>9</v>
      </c>
      <c r="J32" s="167">
        <f>SUM(J5:J31)</f>
        <v>170</v>
      </c>
      <c r="K32" s="167">
        <f>SUM(K5:K31)</f>
        <v>100</v>
      </c>
      <c r="L32" s="37">
        <f>SUM(L5:L31)</f>
        <v>0</v>
      </c>
      <c r="M32" s="145"/>
      <c r="N32" s="34">
        <f>SUM(N5:N31)</f>
        <v>6</v>
      </c>
      <c r="O32" s="258">
        <f>SUM(O5:O31)</f>
        <v>387</v>
      </c>
      <c r="P32" s="107">
        <f>SUM(P5:P31)</f>
        <v>0</v>
      </c>
      <c r="Q32" s="258">
        <f>SUM(Q5:Q31)</f>
        <v>1065</v>
      </c>
      <c r="R32" s="107">
        <f>SUM(R5:R31)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cp:category/>
  <cp:version/>
  <cp:contentType/>
  <cp:contentStatus/>
</cp:coreProperties>
</file>