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8883"/>
  <workbookPr/>
  <bookViews>
    <workbookView xWindow="65516" yWindow="65516" windowWidth="15620" windowHeight="13800" tabRatio="753" activeTab="0"/>
  </bookViews>
  <sheets>
    <sheet name="Temps de travaux des cultures" sheetId="1" r:id="rId1"/>
    <sheet name="Fiche de suivi des récoltes" sheetId="2" r:id="rId2"/>
    <sheet name="Récapitulatif des récoltes" sheetId="3" r:id="rId3"/>
    <sheet name="Coût global en intrants" sheetId="4" r:id="rId4"/>
    <sheet name="Coût de production par culture" sheetId="5" r:id="rId5"/>
    <sheet name="Coûts de production en eau" sheetId="6" r:id="rId6"/>
    <sheet name="Volume d'eau d'irrigation" sheetId="7" r:id="rId7"/>
    <sheet name="Alimentation élevages et Temps" sheetId="8" r:id="rId8"/>
    <sheet name="Production du lait" sheetId="9" r:id="rId9"/>
    <sheet name="Mouvements des troupeaux" sheetId="10" r:id="rId10"/>
    <sheet name="Dépenses en élevage" sheetId="11" r:id="rId11"/>
    <sheet name="Temps de travaux généraux" sheetId="12" r:id="rId12"/>
    <sheet name="Récapitulatif des temps globaux" sheetId="13" r:id="rId13"/>
    <sheet name="Récapitulatif coût prod. agric." sheetId="14" r:id="rId14"/>
    <sheet name="Récapitulatif des recettes" sheetId="15" r:id="rId15"/>
  </sheets>
  <definedNames>
    <definedName name="qtité_vendue">'Fiche de suivi des récoltes'!$F$5:$F$14</definedName>
    <definedName name="quantité_auto_cons.">'Fiche de suivi des récoltes'!$E$5:$E$14</definedName>
    <definedName name="quantité_khames">'Fiche de suivi des récoltes'!$I$5:$I$14</definedName>
    <definedName name="quantité_récoltée">'Fiche de suivi des récoltes'!$D$5:$D$14</definedName>
    <definedName name="récolte">'Fiche de suivi des récoltes'!$A$5:$A$14</definedName>
    <definedName name="semaines">'Fiche de suivi des récoltes'!$B$5:$B$14</definedName>
    <definedName name="valeur_de_la_production">'Fiche de suivi des récoltes'!$H$5:$H$14</definedName>
    <definedName name="valeur_khames">'Fiche de suivi des récoltes'!$J$5:$J$14</definedName>
    <definedName name="valeur_vente">'Fiche de suivi des récoltes'!$G$5:$G$14</definedName>
    <definedName name="_xlnm.Print_Area" localSheetId="0">'Temps de travaux des cultures'!$1:$62</definedName>
  </definedNames>
  <calcPr fullCalcOnLoad="1"/>
</workbook>
</file>

<file path=xl/sharedStrings.xml><?xml version="1.0" encoding="utf-8"?>
<sst xmlns="http://schemas.openxmlformats.org/spreadsheetml/2006/main" count="1178" uniqueCount="230">
  <si>
    <t>34+35</t>
  </si>
  <si>
    <t>septembre</t>
  </si>
  <si>
    <t>36+37</t>
  </si>
  <si>
    <t>38+39</t>
  </si>
  <si>
    <t>octobre</t>
  </si>
  <si>
    <t>40+41</t>
  </si>
  <si>
    <t>vente sur pied des besser</t>
  </si>
  <si>
    <t>42+43</t>
  </si>
  <si>
    <t>44+45</t>
  </si>
  <si>
    <t>novembre</t>
  </si>
  <si>
    <t>46+47</t>
  </si>
  <si>
    <t>48+49</t>
  </si>
  <si>
    <t>décembre</t>
  </si>
  <si>
    <t>50+51</t>
  </si>
  <si>
    <t>52+01</t>
  </si>
  <si>
    <t>janvier</t>
  </si>
  <si>
    <t>02+03</t>
  </si>
  <si>
    <t>04+05</t>
  </si>
  <si>
    <t>février</t>
  </si>
  <si>
    <t>06+07</t>
  </si>
  <si>
    <t>08+09</t>
  </si>
  <si>
    <t>oignon</t>
  </si>
  <si>
    <t>salade</t>
  </si>
  <si>
    <t>FICHE DE SUIVI DES RECOLTES</t>
  </si>
  <si>
    <t>culture</t>
  </si>
  <si>
    <t>unité utilisée</t>
  </si>
  <si>
    <t>quantité</t>
  </si>
  <si>
    <t>vente</t>
  </si>
  <si>
    <t>valeur de</t>
  </si>
  <si>
    <t>part du khames</t>
  </si>
  <si>
    <t>(au sing.)</t>
  </si>
  <si>
    <t>récoltée</t>
  </si>
  <si>
    <t>auto-cons.</t>
  </si>
  <si>
    <t>qtité vendue</t>
  </si>
  <si>
    <t>valeur vente</t>
  </si>
  <si>
    <t>la production</t>
  </si>
  <si>
    <t>datte</t>
  </si>
  <si>
    <t>kg</t>
  </si>
  <si>
    <t>RÉCAPITULATIF DES</t>
  </si>
  <si>
    <t>RÉCAPITULATIF DES RECOLTES PAR CULTURES</t>
  </si>
  <si>
    <t>RECOLTES PAR SEMAINES</t>
  </si>
  <si>
    <t>valeur de la production</t>
  </si>
  <si>
    <t>quantité récoltée</t>
  </si>
  <si>
    <t>surface
emblavée</t>
  </si>
  <si>
    <t>rendement</t>
  </si>
  <si>
    <t>valeur production</t>
  </si>
  <si>
    <t>totale</t>
  </si>
  <si>
    <t>part khames</t>
  </si>
  <si>
    <t>effective</t>
  </si>
  <si>
    <t>Culture</t>
  </si>
  <si>
    <t>unité</t>
  </si>
  <si>
    <t>(are)</t>
  </si>
  <si>
    <t>(unité / are)</t>
  </si>
  <si>
    <t>totale (DT)</t>
  </si>
  <si>
    <t>DT par are</t>
  </si>
  <si>
    <t>pas encore</t>
  </si>
  <si>
    <t>pas encore récoltés</t>
  </si>
  <si>
    <t>Arbre</t>
  </si>
  <si>
    <t>Pieds</t>
  </si>
  <si>
    <t>fruitier</t>
  </si>
  <si>
    <t>productifs</t>
  </si>
  <si>
    <t>(unité / pied)</t>
  </si>
  <si>
    <t>DT par pied</t>
  </si>
  <si>
    <t>grenadier</t>
  </si>
  <si>
    <t>olivier</t>
  </si>
  <si>
    <t>poirier</t>
  </si>
  <si>
    <t>TOUTES CULTURES</t>
  </si>
  <si>
    <t>Valeur totale production :</t>
  </si>
  <si>
    <t>Superficie totale de l'exploitation (ha) :</t>
  </si>
  <si>
    <t>Rendement de l'exploitation en valeur totale  production (DT / ha) :</t>
  </si>
  <si>
    <t>COÛTS GLOBAL EN INTRANTS</t>
  </si>
  <si>
    <t>PAR SEMAINES</t>
  </si>
  <si>
    <t>semai-</t>
  </si>
  <si>
    <t>semences - plants</t>
  </si>
  <si>
    <t>fumier</t>
  </si>
  <si>
    <t>engrais</t>
  </si>
  <si>
    <t>produits phytosanitaires</t>
  </si>
  <si>
    <t>nes</t>
  </si>
  <si>
    <t>type</t>
  </si>
  <si>
    <t>semences : 4 kg oignons + 50 g salade</t>
  </si>
  <si>
    <t>6 charrettes</t>
  </si>
  <si>
    <t>insecticide</t>
  </si>
  <si>
    <t>500 g</t>
  </si>
  <si>
    <t>amonitrate</t>
  </si>
  <si>
    <t>2 kg</t>
  </si>
  <si>
    <t>2 charrettes de sable</t>
  </si>
  <si>
    <t>COÛTS DE PRODUCTION ANNUELS PAR CULTURE</t>
  </si>
  <si>
    <t>coût du travail</t>
  </si>
  <si>
    <t>coût à l'are</t>
  </si>
  <si>
    <t>M.O. externe</t>
  </si>
  <si>
    <t>surface (are)</t>
  </si>
  <si>
    <t>DT / are</t>
  </si>
  <si>
    <t>4 kg semences</t>
  </si>
  <si>
    <t>/</t>
  </si>
  <si>
    <t>50 g semences</t>
  </si>
  <si>
    <t>COÛTS DE PRODUCTION EN EAU</t>
  </si>
  <si>
    <t>puits</t>
  </si>
  <si>
    <t>redevance</t>
  </si>
  <si>
    <t>carburant</t>
  </si>
  <si>
    <t>huile</t>
  </si>
  <si>
    <t>pièces et divers</t>
  </si>
  <si>
    <t>de l'eau</t>
  </si>
  <si>
    <t>quantité (l)</t>
  </si>
  <si>
    <t>désignation</t>
  </si>
  <si>
    <t>VOLUME D'EAU D'IRRIGATION</t>
  </si>
  <si>
    <t>Fréquence théorique du tour d'eau :</t>
  </si>
  <si>
    <t>6 jours</t>
  </si>
  <si>
    <t>SUR LA PARCELLE</t>
  </si>
  <si>
    <t>Débit théorique du tour d'eau (l/s) :</t>
  </si>
  <si>
    <t>tour d'eau de l'oasis</t>
  </si>
  <si>
    <t>coupure
ou panne</t>
  </si>
  <si>
    <t>temps (h)
/ tour d'eau</t>
  </si>
  <si>
    <t>nombre de
tour d'eau</t>
  </si>
  <si>
    <t>débit de l'eau  (l/s)</t>
  </si>
  <si>
    <t>volume
d'eau (m3)</t>
  </si>
  <si>
    <t>temps (h) d'usage</t>
  </si>
  <si>
    <t>débit de
l'eau (l/s)</t>
  </si>
  <si>
    <t>1 tour avec débit 10 l/s</t>
  </si>
  <si>
    <t>retard</t>
  </si>
  <si>
    <t>pannes</t>
  </si>
  <si>
    <t>coupure  STEG</t>
  </si>
  <si>
    <t>coupures</t>
  </si>
  <si>
    <t>ALIMENTATION CAPRINS OVINS</t>
  </si>
  <si>
    <t>ET TEMPS DE TRAVAUX</t>
  </si>
  <si>
    <t>con-</t>
  </si>
  <si>
    <t>déchets</t>
  </si>
  <si>
    <t>temps de travail</t>
  </si>
  <si>
    <t>herbe</t>
  </si>
  <si>
    <t>luzerne</t>
  </si>
  <si>
    <t>orge</t>
  </si>
  <si>
    <t>son</t>
  </si>
  <si>
    <t>centré</t>
  </si>
  <si>
    <t>de dattes</t>
  </si>
  <si>
    <t>autres</t>
  </si>
  <si>
    <t>ALIMENTATION BOVINS</t>
  </si>
  <si>
    <t>PRODUCTION DU LAIT</t>
  </si>
  <si>
    <t>part pour khames</t>
  </si>
  <si>
    <t>lait auto-</t>
  </si>
  <si>
    <t>vente de lait</t>
  </si>
  <si>
    <t>Valeur de la</t>
  </si>
  <si>
    <t>lait produit</t>
  </si>
  <si>
    <t>consommé</t>
  </si>
  <si>
    <t>prix unitaire</t>
  </si>
  <si>
    <t>production</t>
  </si>
  <si>
    <t>MOUVEMENTS DES TROUPEAUX</t>
  </si>
  <si>
    <t>transactions animaux</t>
  </si>
  <si>
    <t>Naissances et morts</t>
  </si>
  <si>
    <t>animaux auto-consommés</t>
  </si>
  <si>
    <t>valeur de production</t>
  </si>
  <si>
    <t>catégorie et nombre</t>
  </si>
  <si>
    <t>valeur achat</t>
  </si>
  <si>
    <t>valeur naissance</t>
  </si>
  <si>
    <t>valeur
mort</t>
  </si>
  <si>
    <t>solde</t>
  </si>
  <si>
    <t>DEPENSES EN ELEVAGE OVIN CAPRIN</t>
  </si>
  <si>
    <t>puits privé</t>
  </si>
  <si>
    <t>Soins vétérinaires</t>
  </si>
  <si>
    <t>alimentation</t>
  </si>
  <si>
    <t>type de soin</t>
  </si>
  <si>
    <t>coûts</t>
  </si>
  <si>
    <t>achetée coût</t>
  </si>
  <si>
    <t>DEPENSES EN ELEVAGE BOVIN</t>
  </si>
  <si>
    <t>TEMPS DE TRAVAUX GENERAUX</t>
  </si>
  <si>
    <t>(non spécifiques à une culture)</t>
  </si>
  <si>
    <t>irrigation</t>
  </si>
  <si>
    <t>travail du sol</t>
  </si>
  <si>
    <t>désherbage</t>
  </si>
  <si>
    <t>nettoyage</t>
  </si>
  <si>
    <t>RECAPITULATIF DES TEMPS GLOBAUX</t>
  </si>
  <si>
    <t>SUR L'EXPLOITATION</t>
  </si>
  <si>
    <t>cultures</t>
  </si>
  <si>
    <t>travaux généraux</t>
  </si>
  <si>
    <t>élevage</t>
  </si>
  <si>
    <t>Totaux de l'exploitation</t>
  </si>
  <si>
    <t>totaux</t>
  </si>
  <si>
    <t xml:space="preserve">RECAPITULATIF DES COÛTS DE PRODUCTION </t>
  </si>
  <si>
    <t>AGRICOLE ET DEPENSES</t>
  </si>
  <si>
    <t>coût total</t>
  </si>
  <si>
    <t>valeur totale</t>
  </si>
  <si>
    <t>dépenses
M.O salariées</t>
  </si>
  <si>
    <t xml:space="preserve"> coût en intrants</t>
  </si>
  <si>
    <t>coût en eau</t>
  </si>
  <si>
    <t>coûts autres</t>
  </si>
  <si>
    <t>coût en alimentation</t>
  </si>
  <si>
    <t>en valeur</t>
  </si>
  <si>
    <t>en dépenses</t>
  </si>
  <si>
    <t>52+1</t>
  </si>
  <si>
    <t>RECAPITULATIF DES VALEURS DE PRODUCTION</t>
  </si>
  <si>
    <t>ET RECETTES DE L'EXPLOITATION</t>
  </si>
  <si>
    <t>Total</t>
  </si>
  <si>
    <t>récoltes</t>
  </si>
  <si>
    <t>lait</t>
  </si>
  <si>
    <t>viande</t>
  </si>
  <si>
    <t>valeur de production et recette</t>
  </si>
  <si>
    <t>solde total</t>
  </si>
  <si>
    <t>NEFTA</t>
  </si>
  <si>
    <t>TEMPS DE TRAVAUX DES CULTURES</t>
  </si>
  <si>
    <t>SAUDA</t>
  </si>
  <si>
    <t>CULTURE :</t>
  </si>
  <si>
    <t>palmier dattier</t>
  </si>
  <si>
    <t>mois</t>
  </si>
  <si>
    <t>semaines</t>
  </si>
  <si>
    <t>pépinière</t>
  </si>
  <si>
    <t>préparation</t>
  </si>
  <si>
    <t>plantation</t>
  </si>
  <si>
    <t>entretien</t>
  </si>
  <si>
    <t>récolte</t>
  </si>
  <si>
    <t>divers</t>
  </si>
  <si>
    <t>total</t>
  </si>
  <si>
    <t>travaux extérieurs</t>
  </si>
  <si>
    <t>temps</t>
  </si>
  <si>
    <t>valeur</t>
  </si>
  <si>
    <t>mars</t>
  </si>
  <si>
    <t>10+11</t>
  </si>
  <si>
    <t>12+13</t>
  </si>
  <si>
    <t>avril</t>
  </si>
  <si>
    <t>14+15</t>
  </si>
  <si>
    <t>16+17</t>
  </si>
  <si>
    <t>mai</t>
  </si>
  <si>
    <t>18+19</t>
  </si>
  <si>
    <t>20+21</t>
  </si>
  <si>
    <t>22+23</t>
  </si>
  <si>
    <t>juin</t>
  </si>
  <si>
    <t>24+25</t>
  </si>
  <si>
    <t>26+27</t>
  </si>
  <si>
    <t>juillet</t>
  </si>
  <si>
    <t>28+29</t>
  </si>
  <si>
    <t>30+31</t>
  </si>
  <si>
    <t>août</t>
  </si>
  <si>
    <t>32+33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</si>
</sst>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00"/>
    <numFmt numFmtId="185" formatCode="0.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2"/>
      <name val="Times New Roman"/>
      <family val="0"/>
    </font>
    <font>
      <b/>
      <sz val="12"/>
      <name val="MS Sans Serif"/>
      <family val="0"/>
    </font>
    <font>
      <sz val="8"/>
      <name val="Times New Roman"/>
      <family val="0"/>
    </font>
    <font>
      <sz val="12"/>
      <name val="Times New Roman"/>
      <family val="0"/>
    </font>
    <font>
      <sz val="9"/>
      <name val="Times New Roman"/>
      <family val="0"/>
    </font>
    <font>
      <sz val="10"/>
      <name val="MS Sans Serif"/>
      <family val="0"/>
    </font>
    <font>
      <b/>
      <sz val="14"/>
      <color indexed="10"/>
      <name val="Times New Roman"/>
      <family val="0"/>
    </font>
    <font>
      <sz val="13"/>
      <name val="Times New Roman"/>
      <family val="0"/>
    </font>
    <font>
      <sz val="10"/>
      <color indexed="29"/>
      <name val="Times New Roman"/>
      <family val="1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>
      <alignment/>
      <protection/>
    </xf>
  </cellStyleXfs>
  <cellXfs count="449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/>
    </xf>
    <xf numFmtId="184" fontId="4" fillId="0" borderId="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1" borderId="7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top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10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16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184" fontId="4" fillId="0" borderId="27" xfId="0" applyNumberFormat="1" applyFont="1" applyBorder="1" applyAlignment="1" applyProtection="1">
      <alignment horizontal="center" vertical="center"/>
      <protection locked="0"/>
    </xf>
    <xf numFmtId="184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184" fontId="4" fillId="0" borderId="30" xfId="0" applyNumberFormat="1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1" borderId="32" xfId="0" applyFont="1" applyFill="1" applyBorder="1" applyAlignment="1">
      <alignment horizontal="center" vertical="center"/>
    </xf>
    <xf numFmtId="0" fontId="4" fillId="1" borderId="33" xfId="0" applyFont="1" applyFill="1" applyBorder="1" applyAlignment="1">
      <alignment horizontal="center" vertical="center"/>
    </xf>
    <xf numFmtId="184" fontId="4" fillId="0" borderId="32" xfId="0" applyNumberFormat="1" applyFont="1" applyBorder="1" applyAlignment="1">
      <alignment horizontal="center" vertical="center"/>
    </xf>
    <xf numFmtId="184" fontId="4" fillId="0" borderId="33" xfId="0" applyNumberFormat="1" applyFont="1" applyBorder="1" applyAlignment="1">
      <alignment horizontal="center" vertical="center"/>
    </xf>
    <xf numFmtId="184" fontId="4" fillId="0" borderId="34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17" xfId="0" applyFont="1" applyBorder="1" applyAlignment="1">
      <alignment horizontal="centerContinuous" vertical="center"/>
    </xf>
    <xf numFmtId="0" fontId="4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center"/>
    </xf>
    <xf numFmtId="184" fontId="4" fillId="0" borderId="9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41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2" fontId="4" fillId="0" borderId="15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 applyProtection="1">
      <alignment horizontal="center" vertical="center"/>
      <protection locked="0"/>
    </xf>
    <xf numFmtId="184" fontId="4" fillId="0" borderId="42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184" fontId="4" fillId="0" borderId="7" xfId="0" applyNumberFormat="1" applyFont="1" applyBorder="1" applyAlignment="1">
      <alignment horizontal="center" vertical="center"/>
    </xf>
    <xf numFmtId="184" fontId="4" fillId="0" borderId="40" xfId="0" applyNumberFormat="1" applyFont="1" applyBorder="1" applyAlignment="1">
      <alignment horizontal="center" vertical="center"/>
    </xf>
    <xf numFmtId="184" fontId="4" fillId="0" borderId="14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>
      <alignment horizontal="center" vertical="center"/>
    </xf>
    <xf numFmtId="184" fontId="4" fillId="0" borderId="16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4" fillId="0" borderId="4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4" fillId="0" borderId="35" xfId="0" applyFont="1" applyBorder="1" applyAlignment="1">
      <alignment horizontal="center" wrapText="1"/>
    </xf>
    <xf numFmtId="0" fontId="4" fillId="0" borderId="45" xfId="0" applyFont="1" applyBorder="1" applyAlignment="1">
      <alignment horizontal="centerContinuous" vertical="center"/>
    </xf>
    <xf numFmtId="0" fontId="4" fillId="0" borderId="46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top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84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84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center" vertical="center"/>
    </xf>
    <xf numFmtId="0" fontId="4" fillId="1" borderId="47" xfId="0" applyFont="1" applyFill="1" applyBorder="1" applyAlignment="1">
      <alignment horizontal="center" vertical="center"/>
    </xf>
    <xf numFmtId="0" fontId="4" fillId="1" borderId="7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Continuous" vertical="center"/>
    </xf>
    <xf numFmtId="0" fontId="4" fillId="0" borderId="45" xfId="0" applyFont="1" applyBorder="1" applyAlignment="1">
      <alignment horizontal="centerContinuous"/>
    </xf>
    <xf numFmtId="0" fontId="11" fillId="0" borderId="35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4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184" fontId="4" fillId="0" borderId="51" xfId="0" applyNumberFormat="1" applyFont="1" applyBorder="1" applyAlignment="1" applyProtection="1">
      <alignment horizontal="center" vertical="center"/>
      <protection locked="0"/>
    </xf>
    <xf numFmtId="184" fontId="4" fillId="0" borderId="52" xfId="0" applyNumberFormat="1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184" fontId="4" fillId="0" borderId="47" xfId="0" applyNumberFormat="1" applyFont="1" applyBorder="1" applyAlignment="1" applyProtection="1">
      <alignment horizontal="center" vertical="center"/>
      <protection locked="0"/>
    </xf>
    <xf numFmtId="184" fontId="4" fillId="0" borderId="4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top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45" xfId="0" applyFont="1" applyBorder="1" applyAlignment="1" applyProtection="1">
      <alignment horizontal="centerContinuous" vertical="center"/>
      <protection/>
    </xf>
    <xf numFmtId="0" fontId="4" fillId="0" borderId="36" xfId="0" applyFont="1" applyBorder="1" applyAlignment="1" applyProtection="1">
      <alignment horizontal="centerContinuous" vertical="center"/>
      <protection/>
    </xf>
    <xf numFmtId="0" fontId="4" fillId="0" borderId="53" xfId="0" applyFont="1" applyBorder="1" applyAlignment="1" applyProtection="1">
      <alignment horizontal="center" vertical="top"/>
      <protection/>
    </xf>
    <xf numFmtId="0" fontId="4" fillId="0" borderId="54" xfId="0" applyFont="1" applyBorder="1" applyAlignment="1" applyProtection="1">
      <alignment horizontal="center" vertical="top"/>
      <protection/>
    </xf>
    <xf numFmtId="0" fontId="4" fillId="0" borderId="28" xfId="0" applyFont="1" applyBorder="1" applyAlignment="1" applyProtection="1">
      <alignment horizontal="center" vertical="top"/>
      <protection/>
    </xf>
    <xf numFmtId="0" fontId="12" fillId="0" borderId="28" xfId="0" applyFont="1" applyBorder="1" applyAlignment="1" applyProtection="1">
      <alignment horizontal="center" vertical="top"/>
      <protection/>
    </xf>
    <xf numFmtId="0" fontId="4" fillId="0" borderId="50" xfId="0" applyFont="1" applyBorder="1" applyAlignment="1" applyProtection="1">
      <alignment horizontal="center" vertical="top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184" fontId="4" fillId="0" borderId="54" xfId="0" applyNumberFormat="1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184" fontId="4" fillId="0" borderId="50" xfId="0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1" borderId="8" xfId="0" applyFont="1" applyFill="1" applyBorder="1" applyAlignment="1" applyProtection="1">
      <alignment horizontal="center" vertical="center"/>
      <protection/>
    </xf>
    <xf numFmtId="184" fontId="4" fillId="0" borderId="7" xfId="0" applyNumberFormat="1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4" xfId="0" applyFont="1" applyBorder="1" applyAlignment="1">
      <alignment horizontal="left" vertical="center"/>
    </xf>
    <xf numFmtId="0" fontId="4" fillId="0" borderId="45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Continuous" vertical="center" wrapText="1"/>
    </xf>
    <xf numFmtId="0" fontId="4" fillId="0" borderId="56" xfId="0" applyFont="1" applyBorder="1" applyAlignment="1">
      <alignment horizontal="centerContinuous" vertical="center"/>
    </xf>
    <xf numFmtId="0" fontId="4" fillId="0" borderId="55" xfId="0" applyFont="1" applyBorder="1" applyAlignment="1">
      <alignment horizontal="centerContinuous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Continuous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" fontId="4" fillId="0" borderId="49" xfId="0" applyNumberFormat="1" applyFont="1" applyBorder="1" applyAlignment="1">
      <alignment horizontal="center" vertical="center" wrapText="1"/>
    </xf>
    <xf numFmtId="184" fontId="4" fillId="0" borderId="49" xfId="0" applyNumberFormat="1" applyFont="1" applyBorder="1" applyAlignment="1">
      <alignment horizontal="center" vertical="center"/>
    </xf>
    <xf numFmtId="184" fontId="4" fillId="0" borderId="54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184" fontId="4" fillId="0" borderId="49" xfId="0" applyNumberFormat="1" applyFont="1" applyBorder="1" applyAlignment="1">
      <alignment horizontal="center" vertical="center" wrapText="1"/>
    </xf>
    <xf numFmtId="184" fontId="4" fillId="0" borderId="54" xfId="0" applyNumberFormat="1" applyFont="1" applyBorder="1" applyAlignment="1">
      <alignment horizontal="center" vertical="center" wrapText="1"/>
    </xf>
    <xf numFmtId="1" fontId="4" fillId="0" borderId="57" xfId="0" applyNumberFormat="1" applyFont="1" applyBorder="1" applyAlignment="1">
      <alignment horizontal="center" vertical="center" wrapText="1"/>
    </xf>
    <xf numFmtId="184" fontId="4" fillId="0" borderId="57" xfId="0" applyNumberFormat="1" applyFont="1" applyBorder="1" applyAlignment="1">
      <alignment horizontal="center" vertical="center"/>
    </xf>
    <xf numFmtId="184" fontId="4" fillId="0" borderId="50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184" fontId="4" fillId="0" borderId="57" xfId="0" applyNumberFormat="1" applyFont="1" applyBorder="1" applyAlignment="1">
      <alignment horizontal="center" vertical="center" wrapText="1"/>
    </xf>
    <xf numFmtId="184" fontId="4" fillId="0" borderId="50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1" borderId="8" xfId="0" applyFont="1" applyFill="1" applyBorder="1" applyAlignment="1">
      <alignment horizontal="center" vertical="center"/>
    </xf>
    <xf numFmtId="184" fontId="4" fillId="0" borderId="47" xfId="0" applyNumberFormat="1" applyFont="1" applyFill="1" applyBorder="1" applyAlignment="1">
      <alignment horizontal="center" vertical="center"/>
    </xf>
    <xf numFmtId="184" fontId="4" fillId="0" borderId="8" xfId="0" applyNumberFormat="1" applyFont="1" applyFill="1" applyBorder="1" applyAlignment="1">
      <alignment horizontal="center" vertical="center"/>
    </xf>
    <xf numFmtId="1" fontId="4" fillId="1" borderId="47" xfId="0" applyNumberFormat="1" applyFont="1" applyFill="1" applyBorder="1" applyAlignment="1">
      <alignment horizontal="center" vertical="center"/>
    </xf>
    <xf numFmtId="1" fontId="4" fillId="0" borderId="47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184" fontId="4" fillId="0" borderId="4" xfId="0" applyNumberFormat="1" applyFont="1" applyBorder="1" applyAlignment="1">
      <alignment horizontal="center" vertical="center"/>
    </xf>
    <xf numFmtId="184" fontId="4" fillId="0" borderId="5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9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12" fillId="0" borderId="6" xfId="0" applyFont="1" applyBorder="1" applyAlignment="1">
      <alignment horizontal="center" vertical="center"/>
    </xf>
    <xf numFmtId="0" fontId="4" fillId="0" borderId="6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18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/>
    </xf>
    <xf numFmtId="184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/>
    </xf>
    <xf numFmtId="184" fontId="4" fillId="0" borderId="52" xfId="0" applyNumberFormat="1" applyFont="1" applyBorder="1" applyAlignment="1" applyProtection="1">
      <alignment horizontal="center" vertical="center"/>
      <protection locked="0"/>
    </xf>
    <xf numFmtId="0" fontId="4" fillId="0" borderId="0" xfId="22" applyFont="1" applyAlignment="1" applyProtection="1">
      <alignment horizontal="left" vertical="top"/>
      <protection locked="0"/>
    </xf>
    <xf numFmtId="0" fontId="4" fillId="0" borderId="0" xfId="22" applyFont="1">
      <alignment/>
      <protection/>
    </xf>
    <xf numFmtId="0" fontId="5" fillId="0" borderId="0" xfId="22" applyFont="1" applyAlignment="1">
      <alignment horizontal="center"/>
      <protection/>
    </xf>
    <xf numFmtId="0" fontId="4" fillId="0" borderId="1" xfId="22" applyFont="1" applyBorder="1" applyAlignment="1" applyProtection="1">
      <alignment horizontal="center" vertical="center"/>
      <protection/>
    </xf>
    <xf numFmtId="0" fontId="4" fillId="0" borderId="2" xfId="22" applyFont="1" applyBorder="1" applyAlignment="1" applyProtection="1">
      <alignment horizontal="center" vertical="center"/>
      <protection/>
    </xf>
    <xf numFmtId="0" fontId="11" fillId="0" borderId="17" xfId="22" applyFont="1" applyBorder="1" applyAlignment="1" applyProtection="1">
      <alignment horizontal="centerContinuous" vertical="center"/>
      <protection/>
    </xf>
    <xf numFmtId="0" fontId="4" fillId="0" borderId="45" xfId="22" applyFont="1" applyBorder="1" applyAlignment="1">
      <alignment horizontal="centerContinuous" vertical="center"/>
      <protection/>
    </xf>
    <xf numFmtId="0" fontId="4" fillId="0" borderId="4" xfId="22" applyFont="1" applyBorder="1" applyAlignment="1">
      <alignment horizontal="centerContinuous" vertical="center"/>
      <protection/>
    </xf>
    <xf numFmtId="0" fontId="4" fillId="0" borderId="5" xfId="22" applyFont="1" applyBorder="1" applyAlignment="1" applyProtection="1">
      <alignment horizontal="center" vertical="center"/>
      <protection/>
    </xf>
    <xf numFmtId="0" fontId="4" fillId="0" borderId="6" xfId="22" applyFont="1" applyBorder="1" applyAlignment="1" applyProtection="1">
      <alignment horizontal="center" vertical="center"/>
      <protection/>
    </xf>
    <xf numFmtId="0" fontId="4" fillId="0" borderId="16" xfId="22" applyFont="1" applyBorder="1" applyAlignment="1" applyProtection="1">
      <alignment horizontal="center" vertical="center"/>
      <protection/>
    </xf>
    <xf numFmtId="0" fontId="4" fillId="0" borderId="48" xfId="22" applyFont="1" applyBorder="1" applyAlignment="1">
      <alignment horizontal="centerContinuous" vertical="center"/>
      <protection/>
    </xf>
    <xf numFmtId="0" fontId="4" fillId="0" borderId="12" xfId="22" applyFont="1" applyBorder="1" applyAlignment="1">
      <alignment horizontal="centerContinuous" vertical="center"/>
      <protection/>
    </xf>
    <xf numFmtId="0" fontId="4" fillId="0" borderId="37" xfId="22" applyFont="1" applyBorder="1" applyAlignment="1">
      <alignment horizontal="center" vertical="center"/>
      <protection/>
    </xf>
    <xf numFmtId="0" fontId="12" fillId="0" borderId="12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1" fontId="4" fillId="0" borderId="10" xfId="22" applyNumberFormat="1" applyFont="1" applyBorder="1" applyAlignment="1">
      <alignment horizontal="center" vertical="center"/>
      <protection/>
    </xf>
    <xf numFmtId="0" fontId="4" fillId="0" borderId="9" xfId="22" applyFont="1" applyBorder="1" applyAlignment="1" applyProtection="1">
      <alignment horizontal="center" vertical="center"/>
      <protection/>
    </xf>
    <xf numFmtId="0" fontId="4" fillId="0" borderId="10" xfId="22" applyFont="1" applyBorder="1" applyAlignment="1" applyProtection="1">
      <alignment horizontal="center" vertical="center"/>
      <protection locked="0"/>
    </xf>
    <xf numFmtId="184" fontId="4" fillId="0" borderId="41" xfId="22" applyNumberFormat="1" applyFont="1" applyBorder="1" applyAlignment="1" applyProtection="1">
      <alignment horizontal="center" vertical="center"/>
      <protection locked="0"/>
    </xf>
    <xf numFmtId="0" fontId="4" fillId="0" borderId="13" xfId="22" applyFont="1" applyBorder="1" applyAlignment="1">
      <alignment horizontal="center" vertical="center"/>
      <protection/>
    </xf>
    <xf numFmtId="0" fontId="4" fillId="0" borderId="7" xfId="22" applyFont="1" applyBorder="1" applyAlignment="1">
      <alignment horizontal="center" vertical="center"/>
      <protection/>
    </xf>
    <xf numFmtId="0" fontId="4" fillId="0" borderId="13" xfId="22" applyFont="1" applyBorder="1" applyAlignment="1" applyProtection="1">
      <alignment horizontal="center" vertical="center"/>
      <protection/>
    </xf>
    <xf numFmtId="0" fontId="4" fillId="0" borderId="7" xfId="22" applyFont="1" applyBorder="1" applyAlignment="1" applyProtection="1">
      <alignment horizontal="center" vertical="center"/>
      <protection locked="0"/>
    </xf>
    <xf numFmtId="184" fontId="4" fillId="0" borderId="40" xfId="22" applyNumberFormat="1" applyFont="1" applyBorder="1" applyAlignment="1" applyProtection="1">
      <alignment horizontal="center" vertical="center"/>
      <protection locked="0"/>
    </xf>
    <xf numFmtId="0" fontId="4" fillId="0" borderId="14" xfId="22" applyFont="1" applyBorder="1" applyAlignment="1">
      <alignment horizontal="center" vertical="center"/>
      <protection/>
    </xf>
    <xf numFmtId="0" fontId="4" fillId="0" borderId="15" xfId="22" applyFont="1" applyBorder="1" applyAlignment="1">
      <alignment horizontal="center" vertical="center"/>
      <protection/>
    </xf>
    <xf numFmtId="0" fontId="4" fillId="0" borderId="14" xfId="22" applyFont="1" applyBorder="1" applyAlignment="1" applyProtection="1">
      <alignment horizontal="center" vertical="center"/>
      <protection/>
    </xf>
    <xf numFmtId="0" fontId="4" fillId="0" borderId="15" xfId="22" applyFont="1" applyBorder="1" applyAlignment="1" applyProtection="1">
      <alignment horizontal="center" vertical="center"/>
      <protection locked="0"/>
    </xf>
    <xf numFmtId="184" fontId="4" fillId="0" borderId="42" xfId="22" applyNumberFormat="1" applyFont="1" applyBorder="1" applyAlignment="1" applyProtection="1">
      <alignment horizontal="center" vertical="center"/>
      <protection locked="0"/>
    </xf>
    <xf numFmtId="0" fontId="4" fillId="1" borderId="7" xfId="22" applyFont="1" applyFill="1" applyBorder="1" applyAlignment="1" applyProtection="1">
      <alignment horizontal="center" vertical="center"/>
      <protection/>
    </xf>
    <xf numFmtId="184" fontId="4" fillId="0" borderId="40" xfId="22" applyNumberFormat="1" applyFont="1" applyBorder="1" applyAlignment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top"/>
      <protection/>
    </xf>
    <xf numFmtId="0" fontId="4" fillId="0" borderId="64" xfId="0" applyFont="1" applyBorder="1" applyAlignment="1" applyProtection="1">
      <alignment horizontal="centerContinuous" vertical="center"/>
      <protection/>
    </xf>
    <xf numFmtId="0" fontId="4" fillId="0" borderId="20" xfId="0" applyFont="1" applyBorder="1" applyAlignment="1" applyProtection="1">
      <alignment horizontal="centerContinuous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26" xfId="0" applyNumberFormat="1" applyFont="1" applyBorder="1" applyAlignment="1" applyProtection="1">
      <alignment horizontal="center" vertical="center"/>
      <protection/>
    </xf>
    <xf numFmtId="184" fontId="4" fillId="0" borderId="30" xfId="0" applyNumberFormat="1" applyFont="1" applyBorder="1" applyAlignment="1" applyProtection="1">
      <alignment horizontal="center" vertical="center"/>
      <protection/>
    </xf>
    <xf numFmtId="184" fontId="4" fillId="0" borderId="27" xfId="0" applyNumberFormat="1" applyFont="1" applyBorder="1" applyAlignment="1" applyProtection="1">
      <alignment horizontal="center" vertical="center"/>
      <protection/>
    </xf>
    <xf numFmtId="184" fontId="4" fillId="0" borderId="21" xfId="0" applyNumberFormat="1" applyFont="1" applyBorder="1" applyAlignment="1" applyProtection="1">
      <alignment horizontal="center" vertical="center"/>
      <protection/>
    </xf>
    <xf numFmtId="184" fontId="4" fillId="0" borderId="25" xfId="0" applyNumberFormat="1" applyFont="1" applyBorder="1" applyAlignment="1" applyProtection="1">
      <alignment horizontal="center" vertical="center"/>
      <protection/>
    </xf>
    <xf numFmtId="184" fontId="4" fillId="0" borderId="22" xfId="0" applyNumberFormat="1" applyFont="1" applyBorder="1" applyAlignment="1" applyProtection="1">
      <alignment horizontal="center" vertical="center"/>
      <protection/>
    </xf>
    <xf numFmtId="184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/>
    </xf>
    <xf numFmtId="0" fontId="4" fillId="1" borderId="47" xfId="0" applyFont="1" applyFill="1" applyBorder="1" applyAlignment="1" applyProtection="1">
      <alignment horizontal="center" vertical="center"/>
      <protection/>
    </xf>
    <xf numFmtId="0" fontId="4" fillId="0" borderId="0" xfId="21" applyFont="1" applyAlignment="1" applyProtection="1">
      <alignment horizontal="left" vertical="center"/>
      <protection locked="0"/>
    </xf>
    <xf numFmtId="0" fontId="4" fillId="0" borderId="0" xfId="21" applyFont="1" applyAlignment="1" applyProtection="1">
      <alignment horizontal="center" vertical="center"/>
      <protection/>
    </xf>
    <xf numFmtId="0" fontId="4" fillId="0" borderId="0" xfId="21" applyFont="1" applyProtection="1">
      <alignment/>
      <protection/>
    </xf>
    <xf numFmtId="0" fontId="13" fillId="0" borderId="0" xfId="21">
      <alignment/>
      <protection/>
    </xf>
    <xf numFmtId="0" fontId="5" fillId="0" borderId="0" xfId="21" applyFont="1" applyAlignment="1" applyProtection="1">
      <alignment horizontal="center" vertical="center"/>
      <protection/>
    </xf>
    <xf numFmtId="0" fontId="4" fillId="0" borderId="0" xfId="21" applyFont="1" applyAlignment="1" applyProtection="1">
      <alignment horizontal="left" vertical="top"/>
      <protection locked="0"/>
    </xf>
    <xf numFmtId="0" fontId="14" fillId="0" borderId="0" xfId="21" applyFont="1" applyAlignment="1" applyProtection="1">
      <alignment horizontal="center" vertical="center"/>
      <protection/>
    </xf>
    <xf numFmtId="0" fontId="4" fillId="0" borderId="1" xfId="21" applyFont="1" applyBorder="1" applyAlignment="1" applyProtection="1">
      <alignment horizontal="center" vertical="center"/>
      <protection/>
    </xf>
    <xf numFmtId="0" fontId="4" fillId="0" borderId="2" xfId="21" applyFont="1" applyBorder="1" applyAlignment="1" applyProtection="1">
      <alignment horizontal="center" vertical="center"/>
      <protection/>
    </xf>
    <xf numFmtId="0" fontId="15" fillId="0" borderId="64" xfId="21" applyFont="1" applyBorder="1" applyAlignment="1" applyProtection="1">
      <alignment horizontal="centerContinuous" vertical="center"/>
      <protection/>
    </xf>
    <xf numFmtId="0" fontId="11" fillId="0" borderId="19" xfId="21" applyFont="1" applyBorder="1" applyAlignment="1" applyProtection="1">
      <alignment horizontal="centerContinuous" vertical="center"/>
      <protection/>
    </xf>
    <xf numFmtId="0" fontId="11" fillId="0" borderId="20" xfId="21" applyFont="1" applyBorder="1" applyAlignment="1" applyProtection="1">
      <alignment horizontal="centerContinuous" vertical="center"/>
      <protection/>
    </xf>
    <xf numFmtId="0" fontId="15" fillId="0" borderId="18" xfId="21" applyFont="1" applyBorder="1" applyAlignment="1" applyProtection="1">
      <alignment horizontal="centerContinuous" vertical="center"/>
      <protection/>
    </xf>
    <xf numFmtId="0" fontId="11" fillId="0" borderId="64" xfId="21" applyFont="1" applyBorder="1" applyAlignment="1" applyProtection="1">
      <alignment horizontal="centerContinuous" vertical="center"/>
      <protection/>
    </xf>
    <xf numFmtId="0" fontId="15" fillId="0" borderId="19" xfId="21" applyFont="1" applyBorder="1" applyAlignment="1" applyProtection="1">
      <alignment horizontal="centerContinuous" vertical="center"/>
      <protection/>
    </xf>
    <xf numFmtId="0" fontId="4" fillId="0" borderId="5" xfId="21" applyFont="1" applyBorder="1" applyAlignment="1" applyProtection="1">
      <alignment horizontal="center" vertical="center"/>
      <protection/>
    </xf>
    <xf numFmtId="0" fontId="4" fillId="0" borderId="65" xfId="21" applyFont="1" applyBorder="1" applyAlignment="1" applyProtection="1">
      <alignment horizontal="center" vertical="center"/>
      <protection/>
    </xf>
    <xf numFmtId="0" fontId="4" fillId="0" borderId="66" xfId="21" applyFont="1" applyBorder="1" applyAlignment="1" applyProtection="1">
      <alignment horizontal="centerContinuous" vertical="center"/>
      <protection/>
    </xf>
    <xf numFmtId="0" fontId="4" fillId="0" borderId="0" xfId="21" applyFont="1" applyBorder="1" applyAlignment="1" applyProtection="1">
      <alignment horizontal="centerContinuous" vertical="center"/>
      <protection/>
    </xf>
    <xf numFmtId="0" fontId="4" fillId="0" borderId="38" xfId="21" applyFont="1" applyBorder="1" applyAlignment="1" applyProtection="1">
      <alignment horizontal="centerContinuous" vertical="center"/>
      <protection/>
    </xf>
    <xf numFmtId="0" fontId="4" fillId="0" borderId="27" xfId="21" applyFont="1" applyBorder="1" applyAlignment="1" applyProtection="1">
      <alignment horizontal="centerContinuous" vertical="center"/>
      <protection/>
    </xf>
    <xf numFmtId="0" fontId="4" fillId="0" borderId="29" xfId="21" applyFont="1" applyBorder="1" applyAlignment="1" applyProtection="1">
      <alignment horizontal="centerContinuous" vertical="center"/>
      <protection/>
    </xf>
    <xf numFmtId="0" fontId="4" fillId="0" borderId="54" xfId="21" applyFont="1" applyBorder="1" applyAlignment="1" applyProtection="1">
      <alignment horizontal="centerContinuous" vertical="center"/>
      <protection/>
    </xf>
    <xf numFmtId="0" fontId="4" fillId="0" borderId="67" xfId="21" applyFont="1" applyBorder="1" applyAlignment="1" applyProtection="1">
      <alignment horizontal="centerContinuous" vertical="center"/>
      <protection/>
    </xf>
    <xf numFmtId="0" fontId="4" fillId="0" borderId="68" xfId="21" applyFont="1" applyBorder="1" applyAlignment="1" applyProtection="1">
      <alignment horizontal="centerContinuous" vertical="center" wrapText="1"/>
      <protection/>
    </xf>
    <xf numFmtId="0" fontId="4" fillId="0" borderId="43" xfId="21" applyFont="1" applyBorder="1" applyAlignment="1" applyProtection="1">
      <alignment horizontal="center" vertical="center"/>
      <protection/>
    </xf>
    <xf numFmtId="0" fontId="4" fillId="0" borderId="69" xfId="21" applyFont="1" applyBorder="1" applyAlignment="1" applyProtection="1">
      <alignment horizontal="center" vertical="center"/>
      <protection/>
    </xf>
    <xf numFmtId="0" fontId="4" fillId="0" borderId="70" xfId="21" applyFont="1" applyBorder="1" applyAlignment="1" applyProtection="1">
      <alignment horizontal="center" vertical="center"/>
      <protection/>
    </xf>
    <xf numFmtId="0" fontId="4" fillId="0" borderId="68" xfId="21" applyFont="1" applyBorder="1" applyAlignment="1" applyProtection="1">
      <alignment horizontal="centerContinuous" vertical="center"/>
      <protection/>
    </xf>
    <xf numFmtId="0" fontId="4" fillId="0" borderId="39" xfId="21" applyFont="1" applyBorder="1" applyAlignment="1" applyProtection="1">
      <alignment horizontal="center" vertical="center"/>
      <protection/>
    </xf>
    <xf numFmtId="0" fontId="4" fillId="0" borderId="23" xfId="21" applyFont="1" applyBorder="1" applyAlignment="1" applyProtection="1">
      <alignment horizontal="center" vertical="center"/>
      <protection/>
    </xf>
    <xf numFmtId="0" fontId="4" fillId="0" borderId="21" xfId="21" applyFont="1" applyBorder="1" applyAlignment="1" applyProtection="1">
      <alignment horizontal="center" vertical="center"/>
      <protection/>
    </xf>
    <xf numFmtId="0" fontId="4" fillId="0" borderId="23" xfId="21" applyFont="1" applyBorder="1" applyAlignment="1" applyProtection="1">
      <alignment horizontal="center" vertical="center" wrapText="1"/>
      <protection/>
    </xf>
    <xf numFmtId="0" fontId="4" fillId="0" borderId="25" xfId="21" applyFont="1" applyBorder="1" applyAlignment="1" applyProtection="1">
      <alignment horizontal="center" vertical="top"/>
      <protection/>
    </xf>
    <xf numFmtId="0" fontId="4" fillId="0" borderId="22" xfId="21" applyFont="1" applyBorder="1" applyAlignment="1" applyProtection="1">
      <alignment horizontal="center" vertical="center"/>
      <protection/>
    </xf>
    <xf numFmtId="0" fontId="4" fillId="0" borderId="22" xfId="21" applyFont="1" applyBorder="1" applyAlignment="1" applyProtection="1">
      <alignment horizontal="center" vertical="center" wrapText="1"/>
      <protection/>
    </xf>
    <xf numFmtId="0" fontId="4" fillId="0" borderId="22" xfId="21" applyFont="1" applyBorder="1" applyAlignment="1" applyProtection="1">
      <alignment horizontal="center" vertical="top"/>
      <protection/>
    </xf>
    <xf numFmtId="0" fontId="4" fillId="0" borderId="9" xfId="21" applyFont="1" applyBorder="1" applyAlignment="1" applyProtection="1">
      <alignment horizontal="center" vertical="center"/>
      <protection/>
    </xf>
    <xf numFmtId="1" fontId="4" fillId="0" borderId="10" xfId="21" applyNumberFormat="1" applyFont="1" applyBorder="1" applyAlignment="1" applyProtection="1">
      <alignment horizontal="center" vertical="center"/>
      <protection/>
    </xf>
    <xf numFmtId="184" fontId="4" fillId="0" borderId="26" xfId="21" applyNumberFormat="1" applyFont="1" applyBorder="1" applyAlignment="1" applyProtection="1">
      <alignment horizontal="center" vertical="center"/>
      <protection/>
    </xf>
    <xf numFmtId="184" fontId="4" fillId="0" borderId="28" xfId="21" applyNumberFormat="1" applyFont="1" applyBorder="1" applyAlignment="1" applyProtection="1">
      <alignment horizontal="center" vertical="center"/>
      <protection/>
    </xf>
    <xf numFmtId="184" fontId="4" fillId="0" borderId="30" xfId="21" applyNumberFormat="1" applyFont="1" applyBorder="1" applyAlignment="1" applyProtection="1">
      <alignment horizontal="center" vertical="center"/>
      <protection/>
    </xf>
    <xf numFmtId="184" fontId="4" fillId="0" borderId="27" xfId="21" applyNumberFormat="1" applyFont="1" applyBorder="1" applyAlignment="1" applyProtection="1">
      <alignment horizontal="center" vertical="center"/>
      <protection/>
    </xf>
    <xf numFmtId="184" fontId="4" fillId="0" borderId="26" xfId="21" applyNumberFormat="1" applyFont="1" applyBorder="1" applyAlignment="1" applyProtection="1">
      <alignment horizontal="center" vertical="center"/>
      <protection locked="0"/>
    </xf>
    <xf numFmtId="0" fontId="4" fillId="0" borderId="13" xfId="21" applyFont="1" applyBorder="1" applyAlignment="1" applyProtection="1">
      <alignment horizontal="center" vertical="center"/>
      <protection/>
    </xf>
    <xf numFmtId="0" fontId="4" fillId="0" borderId="7" xfId="21" applyFont="1" applyBorder="1" applyAlignment="1" applyProtection="1">
      <alignment horizontal="center" vertical="center"/>
      <protection/>
    </xf>
    <xf numFmtId="184" fontId="4" fillId="0" borderId="21" xfId="21" applyNumberFormat="1" applyFont="1" applyBorder="1" applyAlignment="1" applyProtection="1">
      <alignment horizontal="center" vertical="center"/>
      <protection/>
    </xf>
    <xf numFmtId="184" fontId="4" fillId="0" borderId="23" xfId="21" applyNumberFormat="1" applyFont="1" applyBorder="1" applyAlignment="1" applyProtection="1">
      <alignment horizontal="center" vertical="center"/>
      <protection/>
    </xf>
    <xf numFmtId="184" fontId="4" fillId="0" borderId="25" xfId="21" applyNumberFormat="1" applyFont="1" applyBorder="1" applyAlignment="1" applyProtection="1">
      <alignment horizontal="center" vertical="center"/>
      <protection/>
    </xf>
    <xf numFmtId="184" fontId="4" fillId="0" borderId="22" xfId="21" applyNumberFormat="1" applyFont="1" applyBorder="1" applyAlignment="1" applyProtection="1">
      <alignment horizontal="center" vertical="center"/>
      <protection/>
    </xf>
    <xf numFmtId="184" fontId="4" fillId="0" borderId="21" xfId="21" applyNumberFormat="1" applyFont="1" applyBorder="1" applyAlignment="1" applyProtection="1">
      <alignment horizontal="center" vertical="center"/>
      <protection locked="0"/>
    </xf>
    <xf numFmtId="0" fontId="4" fillId="0" borderId="14" xfId="21" applyFont="1" applyBorder="1" applyAlignment="1" applyProtection="1">
      <alignment horizontal="center" vertical="center"/>
      <protection/>
    </xf>
    <xf numFmtId="0" fontId="4" fillId="0" borderId="15" xfId="21" applyFont="1" applyBorder="1" applyAlignment="1" applyProtection="1">
      <alignment horizontal="center" vertical="center"/>
      <protection/>
    </xf>
    <xf numFmtId="0" fontId="4" fillId="0" borderId="28" xfId="21" applyFont="1" applyBorder="1" applyAlignment="1" applyProtection="1">
      <alignment horizontal="center" vertical="center"/>
      <protection/>
    </xf>
    <xf numFmtId="0" fontId="4" fillId="1" borderId="47" xfId="21" applyFont="1" applyFill="1" applyBorder="1" applyAlignment="1" applyProtection="1">
      <alignment horizontal="center" vertical="center"/>
      <protection/>
    </xf>
    <xf numFmtId="184" fontId="4" fillId="0" borderId="50" xfId="21" applyNumberFormat="1" applyFont="1" applyBorder="1" applyAlignment="1" applyProtection="1">
      <alignment horizontal="center" vertical="center"/>
      <protection/>
    </xf>
    <xf numFmtId="184" fontId="4" fillId="0" borderId="57" xfId="21" applyNumberFormat="1" applyFont="1" applyBorder="1" applyAlignment="1" applyProtection="1">
      <alignment horizontal="center" vertical="center"/>
      <protection/>
    </xf>
    <xf numFmtId="184" fontId="4" fillId="0" borderId="24" xfId="21" applyNumberFormat="1" applyFont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>
      <alignment horizontal="center" vertical="center"/>
    </xf>
    <xf numFmtId="1" fontId="4" fillId="1" borderId="33" xfId="0" applyNumberFormat="1" applyFont="1" applyFill="1" applyBorder="1" applyAlignment="1">
      <alignment horizontal="center" vertical="center"/>
    </xf>
    <xf numFmtId="184" fontId="4" fillId="1" borderId="3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17" xfId="0" applyFont="1" applyFill="1" applyBorder="1" applyAlignment="1">
      <alignment horizontal="centerContinuous" vertical="center"/>
    </xf>
    <xf numFmtId="0" fontId="4" fillId="0" borderId="45" xfId="0" applyFont="1" applyFill="1" applyBorder="1" applyAlignment="1">
      <alignment horizontal="centerContinuous" vertical="center"/>
    </xf>
    <xf numFmtId="0" fontId="4" fillId="0" borderId="45" xfId="0" applyFont="1" applyFill="1" applyBorder="1" applyAlignment="1">
      <alignment horizontal="right" vertical="center"/>
    </xf>
    <xf numFmtId="184" fontId="4" fillId="0" borderId="4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68" xfId="0" applyFont="1" applyBorder="1" applyAlignment="1">
      <alignment horizontal="right" vertical="center"/>
    </xf>
    <xf numFmtId="2" fontId="4" fillId="0" borderId="68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5" xfId="0" applyFont="1" applyBorder="1" applyAlignment="1">
      <alignment horizontal="right" vertical="center"/>
    </xf>
    <xf numFmtId="184" fontId="4" fillId="0" borderId="5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0" xfId="19" applyFont="1" applyAlignment="1" applyProtection="1">
      <alignment horizontal="left" vertical="top"/>
      <protection locked="0"/>
    </xf>
    <xf numFmtId="0" fontId="4" fillId="0" borderId="0" xfId="19" applyFont="1" applyAlignment="1">
      <alignment horizontal="center" vertical="center"/>
      <protection/>
    </xf>
    <xf numFmtId="0" fontId="13" fillId="0" borderId="0" xfId="19">
      <alignment/>
      <protection/>
    </xf>
    <xf numFmtId="0" fontId="5" fillId="0" borderId="0" xfId="19" applyFont="1" applyAlignment="1">
      <alignment horizontal="center" vertical="center"/>
      <protection/>
    </xf>
    <xf numFmtId="0" fontId="4" fillId="0" borderId="0" xfId="19" applyFont="1">
      <alignment/>
      <protection/>
    </xf>
    <xf numFmtId="0" fontId="4" fillId="0" borderId="59" xfId="19" applyFont="1" applyBorder="1" applyAlignment="1">
      <alignment horizontal="center" vertical="center"/>
      <protection/>
    </xf>
    <xf numFmtId="0" fontId="4" fillId="0" borderId="45" xfId="19" applyFont="1" applyBorder="1" applyAlignment="1">
      <alignment horizontal="centerContinuous" vertical="center"/>
      <protection/>
    </xf>
    <xf numFmtId="0" fontId="4" fillId="0" borderId="4" xfId="19" applyFont="1" applyBorder="1" applyAlignment="1">
      <alignment horizontal="centerContinuous" vertical="center"/>
      <protection/>
    </xf>
    <xf numFmtId="0" fontId="4" fillId="0" borderId="10" xfId="19" applyFont="1" applyBorder="1" applyAlignment="1">
      <alignment horizontal="centerContinuous" vertical="center"/>
      <protection/>
    </xf>
    <xf numFmtId="0" fontId="4" fillId="0" borderId="18" xfId="19" applyFont="1" applyBorder="1" applyAlignment="1">
      <alignment horizontal="centerContinuous" vertical="center"/>
      <protection/>
    </xf>
    <xf numFmtId="0" fontId="4" fillId="0" borderId="20" xfId="19" applyFont="1" applyBorder="1" applyAlignment="1">
      <alignment horizontal="centerContinuous" vertical="center"/>
      <protection/>
    </xf>
    <xf numFmtId="0" fontId="4" fillId="0" borderId="4" xfId="19" applyFont="1" applyBorder="1" applyAlignment="1">
      <alignment horizontal="center" vertical="center"/>
      <protection/>
    </xf>
    <xf numFmtId="0" fontId="4" fillId="0" borderId="72" xfId="19" applyFont="1" applyBorder="1" applyAlignment="1">
      <alignment horizontal="center" vertical="top"/>
      <protection/>
    </xf>
    <xf numFmtId="0" fontId="4" fillId="0" borderId="7" xfId="19" applyFont="1" applyBorder="1" applyAlignment="1">
      <alignment horizontal="center" vertical="center" wrapText="1"/>
      <protection/>
    </xf>
    <xf numFmtId="0" fontId="4" fillId="0" borderId="40" xfId="19" applyFont="1" applyBorder="1" applyAlignment="1">
      <alignment horizontal="center" vertical="center"/>
      <protection/>
    </xf>
    <xf numFmtId="0" fontId="4" fillId="0" borderId="7" xfId="19" applyFont="1" applyBorder="1" applyAlignment="1">
      <alignment horizontal="center" vertical="center"/>
      <protection/>
    </xf>
    <xf numFmtId="0" fontId="4" fillId="0" borderId="25" xfId="19" applyFont="1" applyBorder="1" applyAlignment="1">
      <alignment horizontal="center" vertical="top"/>
      <protection/>
    </xf>
    <xf numFmtId="0" fontId="4" fillId="0" borderId="61" xfId="19" applyFont="1" applyBorder="1" applyAlignment="1">
      <alignment horizontal="center" vertical="center"/>
      <protection/>
    </xf>
    <xf numFmtId="184" fontId="4" fillId="0" borderId="10" xfId="19" applyNumberFormat="1" applyFont="1" applyBorder="1" applyAlignment="1" applyProtection="1">
      <alignment horizontal="center" vertical="center" wrapText="1"/>
      <protection locked="0"/>
    </xf>
    <xf numFmtId="184" fontId="4" fillId="0" borderId="41" xfId="19" applyNumberFormat="1" applyFont="1" applyBorder="1" applyAlignment="1" applyProtection="1">
      <alignment horizontal="center" vertical="center" wrapText="1"/>
      <protection locked="0"/>
    </xf>
    <xf numFmtId="0" fontId="4" fillId="0" borderId="10" xfId="19" applyFont="1" applyBorder="1" applyAlignment="1" applyProtection="1">
      <alignment horizontal="center" vertical="center" wrapText="1"/>
      <protection locked="0"/>
    </xf>
    <xf numFmtId="184" fontId="4" fillId="0" borderId="41" xfId="19" applyNumberFormat="1" applyFont="1" applyBorder="1" applyAlignment="1" applyProtection="1">
      <alignment horizontal="center" vertical="center"/>
      <protection locked="0"/>
    </xf>
    <xf numFmtId="0" fontId="4" fillId="0" borderId="15" xfId="19" applyFont="1" applyBorder="1" applyAlignment="1" applyProtection="1">
      <alignment horizontal="center" vertical="center" wrapText="1"/>
      <protection locked="0"/>
    </xf>
    <xf numFmtId="184" fontId="4" fillId="0" borderId="42" xfId="19" applyNumberFormat="1" applyFont="1" applyBorder="1" applyAlignment="1" applyProtection="1">
      <alignment horizontal="center" vertical="center"/>
      <protection locked="0"/>
    </xf>
    <xf numFmtId="184" fontId="4" fillId="0" borderId="42" xfId="19" applyNumberFormat="1" applyFont="1" applyBorder="1" applyAlignment="1">
      <alignment horizontal="center" vertical="center"/>
      <protection/>
    </xf>
    <xf numFmtId="0" fontId="4" fillId="0" borderId="63" xfId="19" applyFont="1" applyBorder="1" applyAlignment="1">
      <alignment horizontal="center" vertical="center"/>
      <protection/>
    </xf>
    <xf numFmtId="184" fontId="4" fillId="0" borderId="15" xfId="19" applyNumberFormat="1" applyFont="1" applyBorder="1" applyAlignment="1" applyProtection="1">
      <alignment horizontal="center" vertical="center" wrapText="1"/>
      <protection locked="0"/>
    </xf>
    <xf numFmtId="184" fontId="4" fillId="0" borderId="42" xfId="19" applyNumberFormat="1" applyFont="1" applyBorder="1" applyAlignment="1" applyProtection="1">
      <alignment horizontal="center" vertical="center" wrapText="1"/>
      <protection locked="0"/>
    </xf>
    <xf numFmtId="184" fontId="4" fillId="0" borderId="40" xfId="19" applyNumberFormat="1" applyFont="1" applyBorder="1" applyAlignment="1">
      <alignment horizontal="center" vertical="center"/>
      <protection/>
    </xf>
    <xf numFmtId="0" fontId="4" fillId="1" borderId="62" xfId="19" applyFont="1" applyFill="1" applyBorder="1" applyAlignment="1">
      <alignment horizontal="center" vertical="center"/>
      <protection/>
    </xf>
    <xf numFmtId="184" fontId="4" fillId="0" borderId="7" xfId="19" applyNumberFormat="1" applyFont="1" applyFill="1" applyBorder="1" applyAlignment="1">
      <alignment horizontal="center" vertical="center"/>
      <protection/>
    </xf>
    <xf numFmtId="184" fontId="4" fillId="0" borderId="40" xfId="19" applyNumberFormat="1" applyFont="1" applyFill="1" applyBorder="1" applyAlignment="1">
      <alignment horizontal="center" vertical="center"/>
      <protection/>
    </xf>
    <xf numFmtId="0" fontId="4" fillId="1" borderId="7" xfId="19" applyFont="1" applyFill="1" applyBorder="1" applyAlignment="1">
      <alignment horizontal="center" vertical="center"/>
      <protection/>
    </xf>
    <xf numFmtId="0" fontId="4" fillId="1" borderId="47" xfId="19" applyFont="1" applyFill="1" applyBorder="1" applyAlignment="1">
      <alignment horizontal="center" vertical="center"/>
      <protection/>
    </xf>
    <xf numFmtId="0" fontId="4" fillId="0" borderId="73" xfId="0" applyFont="1" applyBorder="1" applyAlignment="1" applyProtection="1">
      <alignment horizontal="left" vertical="center"/>
      <protection/>
    </xf>
    <xf numFmtId="0" fontId="4" fillId="0" borderId="48" xfId="0" applyFont="1" applyBorder="1" applyAlignment="1" applyProtection="1">
      <alignment vertical="center"/>
      <protection/>
    </xf>
    <xf numFmtId="0" fontId="4" fillId="0" borderId="74" xfId="0" applyNumberFormat="1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left" vertical="center"/>
      <protection/>
    </xf>
    <xf numFmtId="0" fontId="4" fillId="0" borderId="68" xfId="0" applyFont="1" applyBorder="1" applyAlignment="1" applyProtection="1">
      <alignment vertical="center"/>
      <protection/>
    </xf>
    <xf numFmtId="0" fontId="4" fillId="0" borderId="76" xfId="0" applyNumberFormat="1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Continuous" vertical="center"/>
      <protection/>
    </xf>
    <xf numFmtId="0" fontId="4" fillId="0" borderId="19" xfId="0" applyFont="1" applyBorder="1" applyAlignment="1" applyProtection="1">
      <alignment horizontal="centerContinuous" vertical="center"/>
      <protection/>
    </xf>
    <xf numFmtId="0" fontId="11" fillId="0" borderId="64" xfId="0" applyFont="1" applyBorder="1" applyAlignment="1" applyProtection="1">
      <alignment horizontal="centerContinuous" vertical="center"/>
      <protection/>
    </xf>
    <xf numFmtId="0" fontId="4" fillId="0" borderId="61" xfId="0" applyFont="1" applyBorder="1" applyAlignment="1" applyProtection="1">
      <alignment horizontal="centerContinuous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top"/>
      <protection/>
    </xf>
    <xf numFmtId="0" fontId="4" fillId="0" borderId="25" xfId="0" applyFont="1" applyBorder="1" applyAlignment="1" applyProtection="1">
      <alignment horizontal="center" vertical="top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1" fontId="4" fillId="0" borderId="41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 locked="0"/>
    </xf>
    <xf numFmtId="1" fontId="4" fillId="0" borderId="27" xfId="0" applyNumberFormat="1" applyFont="1" applyBorder="1" applyAlignment="1" applyProtection="1">
      <alignment horizontal="center" vertical="center"/>
      <protection locked="0"/>
    </xf>
    <xf numFmtId="2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6" xfId="0" applyNumberFormat="1" applyFont="1" applyBorder="1" applyAlignment="1" applyProtection="1">
      <alignment horizontal="center" vertical="center"/>
      <protection locked="0"/>
    </xf>
    <xf numFmtId="2" fontId="4" fillId="0" borderId="30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1" fontId="4" fillId="0" borderId="22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2" fontId="4" fillId="0" borderId="25" xfId="0" applyNumberFormat="1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56" xfId="0" applyNumberFormat="1" applyFont="1" applyBorder="1" applyAlignment="1" applyProtection="1">
      <alignment horizontal="center" vertical="center"/>
      <protection/>
    </xf>
    <xf numFmtId="0" fontId="4" fillId="0" borderId="56" xfId="0" applyNumberFormat="1" applyFont="1" applyBorder="1" applyAlignment="1" applyProtection="1">
      <alignment horizontal="center" vertical="center"/>
      <protection locked="0"/>
    </xf>
    <xf numFmtId="1" fontId="4" fillId="0" borderId="56" xfId="0" applyNumberFormat="1" applyFont="1" applyBorder="1" applyAlignment="1" applyProtection="1">
      <alignment horizontal="center" vertical="center"/>
      <protection locked="0"/>
    </xf>
    <xf numFmtId="2" fontId="4" fillId="0" borderId="56" xfId="0" applyNumberFormat="1" applyFont="1" applyBorder="1" applyAlignment="1" applyProtection="1">
      <alignment horizontal="center" vertical="center"/>
      <protection/>
    </xf>
    <xf numFmtId="0" fontId="4" fillId="0" borderId="71" xfId="0" applyNumberFormat="1" applyFont="1" applyBorder="1" applyAlignment="1" applyProtection="1">
      <alignment horizontal="center" vertical="center"/>
      <protection locked="0"/>
    </xf>
    <xf numFmtId="2" fontId="4" fillId="0" borderId="40" xfId="0" applyNumberFormat="1" applyFont="1" applyBorder="1" applyAlignment="1" applyProtection="1">
      <alignment horizontal="center" vertical="center"/>
      <protection/>
    </xf>
    <xf numFmtId="0" fontId="4" fillId="0" borderId="75" xfId="0" applyNumberFormat="1" applyFont="1" applyBorder="1" applyAlignment="1" applyProtection="1">
      <alignment horizontal="center" vertical="center"/>
      <protection/>
    </xf>
    <xf numFmtId="0" fontId="4" fillId="0" borderId="75" xfId="0" applyNumberFormat="1" applyFont="1" applyBorder="1" applyAlignment="1" applyProtection="1">
      <alignment horizontal="center" vertical="center"/>
      <protection locked="0"/>
    </xf>
    <xf numFmtId="1" fontId="4" fillId="0" borderId="75" xfId="0" applyNumberFormat="1" applyFont="1" applyBorder="1" applyAlignment="1" applyProtection="1">
      <alignment horizontal="center" vertical="center"/>
      <protection locked="0"/>
    </xf>
    <xf numFmtId="2" fontId="4" fillId="0" borderId="75" xfId="0" applyNumberFormat="1" applyFont="1" applyBorder="1" applyAlignment="1" applyProtection="1">
      <alignment horizontal="center" vertical="center"/>
      <protection/>
    </xf>
    <xf numFmtId="0" fontId="4" fillId="0" borderId="67" xfId="0" applyNumberFormat="1" applyFont="1" applyBorder="1" applyAlignment="1" applyProtection="1">
      <alignment horizontal="center" vertical="center"/>
      <protection locked="0"/>
    </xf>
    <xf numFmtId="2" fontId="4" fillId="0" borderId="42" xfId="0" applyNumberFormat="1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 locked="0"/>
    </xf>
    <xf numFmtId="1" fontId="4" fillId="0" borderId="18" xfId="0" applyNumberFormat="1" applyFont="1" applyBorder="1" applyAlignment="1" applyProtection="1">
      <alignment horizontal="center" vertical="center"/>
      <protection locked="0"/>
    </xf>
    <xf numFmtId="2" fontId="4" fillId="0" borderId="18" xfId="0" applyNumberFormat="1" applyFont="1" applyBorder="1" applyAlignment="1" applyProtection="1">
      <alignment horizontal="center" vertical="center"/>
      <protection/>
    </xf>
    <xf numFmtId="0" fontId="4" fillId="0" borderId="64" xfId="0" applyNumberFormat="1" applyFont="1" applyBorder="1" applyAlignment="1" applyProtection="1">
      <alignment horizontal="center" vertical="center"/>
      <protection locked="0"/>
    </xf>
    <xf numFmtId="2" fontId="4" fillId="0" borderId="41" xfId="0" applyNumberFormat="1" applyFont="1" applyBorder="1" applyAlignment="1" applyProtection="1">
      <alignment horizontal="center" vertical="center"/>
      <protection/>
    </xf>
    <xf numFmtId="2" fontId="4" fillId="1" borderId="22" xfId="0" applyNumberFormat="1" applyFont="1" applyFill="1" applyBorder="1" applyAlignment="1" applyProtection="1">
      <alignment horizontal="center" vertical="center"/>
      <protection/>
    </xf>
    <xf numFmtId="1" fontId="4" fillId="0" borderId="22" xfId="0" applyNumberFormat="1" applyFont="1" applyBorder="1" applyAlignment="1" applyProtection="1">
      <alignment horizontal="center" vertical="center"/>
      <protection/>
    </xf>
    <xf numFmtId="0" fontId="4" fillId="1" borderId="22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left" vertical="top"/>
    </xf>
    <xf numFmtId="0" fontId="4" fillId="0" borderId="75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Continuous" vertical="center"/>
    </xf>
    <xf numFmtId="184" fontId="4" fillId="0" borderId="12" xfId="0" applyNumberFormat="1" applyFont="1" applyBorder="1" applyAlignment="1">
      <alignment horizontal="centerContinuous" vertical="center"/>
    </xf>
    <xf numFmtId="2" fontId="4" fillId="0" borderId="15" xfId="0" applyNumberFormat="1" applyFont="1" applyBorder="1" applyAlignment="1">
      <alignment horizontal="centerContinuous" vertical="center"/>
    </xf>
    <xf numFmtId="184" fontId="4" fillId="0" borderId="15" xfId="0" applyNumberFormat="1" applyFont="1" applyBorder="1" applyAlignment="1" applyProtection="1">
      <alignment horizontal="centerContinuous" vertical="center"/>
      <protection locked="0"/>
    </xf>
    <xf numFmtId="184" fontId="4" fillId="0" borderId="42" xfId="0" applyNumberFormat="1" applyFont="1" applyBorder="1" applyAlignment="1">
      <alignment horizontal="centerContinuous" vertical="center"/>
    </xf>
    <xf numFmtId="2" fontId="4" fillId="0" borderId="15" xfId="0" applyNumberFormat="1" applyFont="1" applyBorder="1" applyAlignment="1" applyProtection="1">
      <alignment horizontal="center" vertical="center"/>
      <protection locked="0"/>
    </xf>
    <xf numFmtId="2" fontId="4" fillId="0" borderId="15" xfId="19" applyNumberFormat="1" applyFont="1" applyBorder="1" applyAlignment="1" applyProtection="1">
      <alignment horizontal="center" vertical="center" wrapText="1"/>
      <protection locked="0"/>
    </xf>
    <xf numFmtId="0" fontId="4" fillId="1" borderId="8" xfId="19" applyFont="1" applyFill="1" applyBorder="1" applyAlignment="1">
      <alignment horizontal="center" vertical="center"/>
      <protection/>
    </xf>
    <xf numFmtId="0" fontId="4" fillId="0" borderId="18" xfId="0" applyFont="1" applyBorder="1" applyAlignment="1" applyProtection="1">
      <alignment horizontal="centerContinuous" vertical="center"/>
      <protection/>
    </xf>
    <xf numFmtId="184" fontId="4" fillId="0" borderId="26" xfId="0" applyNumberFormat="1" applyFont="1" applyBorder="1" applyAlignment="1" applyProtection="1">
      <alignment horizontal="center" vertical="center"/>
      <protection locked="0"/>
    </xf>
    <xf numFmtId="184" fontId="4" fillId="0" borderId="21" xfId="0" applyNumberFormat="1" applyFont="1" applyBorder="1" applyAlignment="1" applyProtection="1">
      <alignment horizontal="center" vertical="center"/>
      <protection locked="0"/>
    </xf>
    <xf numFmtId="1" fontId="4" fillId="0" borderId="33" xfId="0" applyNumberFormat="1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COUTPROD" xfId="19"/>
    <cellStyle name="Normal_Coûts de production par culture" xfId="20"/>
    <cellStyle name="Normal_Récapitulatif des recettes" xfId="21"/>
    <cellStyle name="Normal_Récapitulatif des temps globaux" xfId="22"/>
    <cellStyle name="Percent" xfId="23"/>
    <cellStyle name="ta mè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du temps de travail sur le palmier dattier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5025"/>
          <c:w val="0.97675"/>
          <c:h val="0.929"/>
        </c:manualLayout>
      </c:layout>
      <c:barChart>
        <c:barDir val="col"/>
        <c:grouping val="stacked"/>
        <c:varyColors val="0"/>
        <c:ser>
          <c:idx val="0"/>
          <c:order val="0"/>
          <c:tx>
            <c:v>p?pini?re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cultures'!$C$5:$C$30</c:f>
              <c:numCache/>
            </c:numRef>
          </c:val>
        </c:ser>
        <c:ser>
          <c:idx val="1"/>
          <c:order val="1"/>
          <c:tx>
            <c:v>pr?paration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cultures'!$D$5:$D$30</c:f>
              <c:numCache/>
            </c:numRef>
          </c:val>
        </c:ser>
        <c:ser>
          <c:idx val="2"/>
          <c:order val="2"/>
          <c:tx>
            <c:v>plantation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cultures'!$E$5:$E$30</c:f>
              <c:numCache/>
            </c:numRef>
          </c:val>
        </c:ser>
        <c:ser>
          <c:idx val="3"/>
          <c:order val="3"/>
          <c:tx>
            <c:v>entretien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cultures'!$F$5:$F$30</c:f>
              <c:numCache/>
            </c:numRef>
          </c:val>
        </c:ser>
        <c:ser>
          <c:idx val="4"/>
          <c:order val="4"/>
          <c:tx>
            <c:v>r?colte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cultures'!$G$5:$G$30</c:f>
              <c:numCache/>
            </c:numRef>
          </c:val>
        </c:ser>
        <c:ser>
          <c:idx val="5"/>
          <c:order val="5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cultures'!$H$5:$H$30</c:f>
              <c:numCache/>
            </c:numRef>
          </c:val>
        </c:ser>
        <c:overlap val="100"/>
        <c:axId val="997220"/>
        <c:axId val="8974981"/>
      </c:barChart>
      <c:catAx>
        <c:axId val="9972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8974981"/>
        <c:crosses val="autoZero"/>
        <c:auto val="0"/>
        <c:lblOffset val="100"/>
        <c:noMultiLvlLbl val="0"/>
      </c:catAx>
      <c:valAx>
        <c:axId val="8974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972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25"/>
          <c:y val="0.3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temps de travaux g?n?raux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5625"/>
          <c:w val="0.96825"/>
          <c:h val="0.94375"/>
        </c:manualLayout>
      </c:layout>
      <c:barChart>
        <c:barDir val="col"/>
        <c:grouping val="stacked"/>
        <c:varyColors val="0"/>
        <c:ser>
          <c:idx val="0"/>
          <c:order val="0"/>
          <c:tx>
            <c:v>irrigation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généraux'!$C$6:$C$31</c:f>
              <c:numCache/>
            </c:numRef>
          </c:val>
        </c:ser>
        <c:ser>
          <c:idx val="1"/>
          <c:order val="1"/>
          <c:tx>
            <c:v>travail du sol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généraux'!$D$6:$D$31</c:f>
              <c:numCache/>
            </c:numRef>
          </c:val>
        </c:ser>
        <c:ser>
          <c:idx val="2"/>
          <c:order val="2"/>
          <c:tx>
            <c:v>d?sherbage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généraux'!$E$6:$E$31</c:f>
              <c:numCache/>
            </c:numRef>
          </c:val>
        </c:ser>
        <c:ser>
          <c:idx val="3"/>
          <c:order val="3"/>
          <c:tx>
            <c:v>autres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généraux'!$G$6:$G$31</c:f>
              <c:numCache/>
            </c:numRef>
          </c:val>
        </c:ser>
        <c:overlap val="100"/>
        <c:axId val="56559114"/>
        <c:axId val="39269979"/>
      </c:barChart>
      <c:catAx>
        <c:axId val="565591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9269979"/>
        <c:crosses val="autoZero"/>
        <c:auto val="0"/>
        <c:lblOffset val="100"/>
        <c:noMultiLvlLbl val="0"/>
      </c:catAx>
      <c:valAx>
        <c:axId val="39269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5591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75"/>
          <c:y val="0.30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temps de travaux g?n?raux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31875"/>
          <c:y val="0.24025"/>
          <c:w val="0.409"/>
          <c:h val="0.710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('Temps de travaux généraux'!$C$4:$E$4,'Temps de travaux généraux'!$F$4)</c:f>
              <c:strCache/>
            </c:strRef>
          </c:cat>
          <c:val>
            <c:numRef>
              <c:f>('Temps de travaux généraux'!$C$32:$E$32,'Temps de travaux généraux'!$G$32)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25"/>
          <c:y val="0.154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temps de travail totaux sur l'exploitation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565"/>
          <c:y val="0.19575"/>
          <c:w val="0.5375"/>
          <c:h val="0.7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temps globaux'!$C$4,'Récapitulatif des temps globaux'!$F$4,'Récapitulatif des temps globaux'!$I$4)</c:f>
              <c:strCache/>
            </c:strRef>
          </c:cat>
          <c:val>
            <c:numRef>
              <c:f>('Récapitulatif des temps globaux'!$C$33,'Récapitulatif des temps globaux'!$F$33,'Récapitulatif des temps globaux'!$I$33)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"/>
          <c:y val="0.16375"/>
          <c:w val="0.1085"/>
          <c:h val="0.22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temps de travail totaux sur l'exploitation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2775"/>
          <c:w val="0.959"/>
          <c:h val="0.8475"/>
        </c:manualLayout>
      </c:layout>
      <c:barChart>
        <c:barDir val="col"/>
        <c:grouping val="stacked"/>
        <c:varyColors val="0"/>
        <c:ser>
          <c:idx val="0"/>
          <c:order val="0"/>
          <c:tx>
            <c:v>cultures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globaux'!$C$7:$C$32</c:f>
              <c:numCache/>
            </c:numRef>
          </c:val>
        </c:ser>
        <c:ser>
          <c:idx val="1"/>
          <c:order val="1"/>
          <c:tx>
            <c:v>travaux g?n?raux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globaux'!$F$7:$F$32</c:f>
              <c:numCache/>
            </c:numRef>
          </c:val>
        </c:ser>
        <c:ser>
          <c:idx val="2"/>
          <c:order val="2"/>
          <c:tx>
            <c:v>?levage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globaux'!$I$7:$I$32</c:f>
              <c:numCache/>
            </c:numRef>
          </c:val>
        </c:ser>
        <c:overlap val="100"/>
        <c:axId val="17885492"/>
        <c:axId val="26751701"/>
      </c:barChart>
      <c:catAx>
        <c:axId val="178854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6751701"/>
        <c:crosses val="autoZero"/>
        <c:auto val="0"/>
        <c:lblOffset val="100"/>
        <c:noMultiLvlLbl val="0"/>
      </c:catAx>
      <c:valAx>
        <c:axId val="26751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8854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75"/>
          <c:y val="0.27125"/>
          <c:w val="0.11325"/>
          <c:h val="0.16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des divers co?ts de production (en d?penses effectives)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09"/>
          <c:w val="0.95025"/>
          <c:h val="0.8605"/>
        </c:manualLayout>
      </c:layout>
      <c:barChart>
        <c:barDir val="col"/>
        <c:grouping val="stacked"/>
        <c:varyColors val="0"/>
        <c:ser>
          <c:idx val="0"/>
          <c:order val="0"/>
          <c:tx>
            <c:v>co?t main d'oeuvre salari?e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agric.'!$D$5:$D$30</c:f>
              <c:numCache/>
            </c:numRef>
          </c:val>
        </c:ser>
        <c:ser>
          <c:idx val="1"/>
          <c:order val="1"/>
          <c:tx>
            <c:v>co?t des intrants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agric.'!$E$5:$E$30</c:f>
              <c:numCache/>
            </c:numRef>
          </c:val>
        </c:ser>
        <c:ser>
          <c:idx val="2"/>
          <c:order val="2"/>
          <c:tx>
            <c:v>co?t de l'eau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agric.'!$F$5:$F$30</c:f>
              <c:numCache/>
            </c:numRef>
          </c:val>
        </c:ser>
        <c:ser>
          <c:idx val="4"/>
          <c:order val="3"/>
          <c:tx>
            <c:v>co?ts autres cultures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agric.'!$G$5:$G$30</c:f>
              <c:numCache/>
            </c:numRef>
          </c:val>
        </c:ser>
        <c:ser>
          <c:idx val="5"/>
          <c:order val="4"/>
          <c:tx>
            <c:v>co?t alimentation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agric.'!$H$5:$H$30</c:f>
              <c:numCache/>
            </c:numRef>
          </c:val>
        </c:ser>
        <c:ser>
          <c:idx val="3"/>
          <c:order val="5"/>
          <c:tx>
            <c:v>co?ts autres ?levage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agric.'!$I$5:$I$30</c:f>
              <c:numCache/>
            </c:numRef>
          </c:val>
        </c:ser>
        <c:overlap val="100"/>
        <c:axId val="39438718"/>
        <c:axId val="19404143"/>
      </c:barChart>
      <c:catAx>
        <c:axId val="394387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9404143"/>
        <c:crosses val="autoZero"/>
        <c:auto val="0"/>
        <c:lblOffset val="100"/>
        <c:noMultiLvlLbl val="0"/>
      </c:catAx>
      <c:valAx>
        <c:axId val="19404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4387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775"/>
          <c:y val="0.2227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co?ts de production (d?penses effectives)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6725"/>
          <c:y val="0.23875"/>
          <c:w val="0.40025"/>
          <c:h val="0.69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'Récapitulatif coût prod. agric.'!$D$4:$I$4</c:f>
              <c:strCache/>
            </c:strRef>
          </c:cat>
          <c:val>
            <c:numRef>
              <c:f>'Récapitulatif coût prod. agric.'!$D$31:$I$31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"/>
          <c:y val="0.14275"/>
        </c:manualLayout>
      </c:layout>
      <c:overlay val="0"/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temps de travail sur le palmier dattier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40"/>
      <c:depthPercent val="200"/>
      <c:rAngAx val="1"/>
    </c:view3D>
    <c:plotArea>
      <c:layout>
        <c:manualLayout>
          <c:xMode val="edge"/>
          <c:yMode val="edge"/>
          <c:x val="0.2415"/>
          <c:y val="0.16375"/>
          <c:w val="0.5105"/>
          <c:h val="0.786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cultures'!$C$3:$H$3</c:f>
              <c:strCache/>
            </c:strRef>
          </c:cat>
          <c:val>
            <c:numRef>
              <c:f>'Temps de travaux des cultures'!$C$31:$H$31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cultures'!$C$3:$H$3</c:f>
              <c:strCache/>
            </c:strRef>
          </c:cat>
          <c:val>
            <c:numRef>
              <c:f>'Temps de travaux des cultures'!$E$31</c:f>
              <c:numCache>
                <c:ptCount val="1"/>
                <c:pt idx="0">
                  <c:v>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33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du temps de travail sur la salade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7725"/>
          <c:w val="0.958"/>
          <c:h val="0.92275"/>
        </c:manualLayout>
      </c:layout>
      <c:barChart>
        <c:barDir val="col"/>
        <c:grouping val="stacked"/>
        <c:varyColors val="0"/>
        <c:ser>
          <c:idx val="0"/>
          <c:order val="0"/>
          <c:tx>
            <c:v>p?pini?re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cultures'!$A$100:$A$125</c:f>
              <c:strCache/>
            </c:strRef>
          </c:cat>
          <c:val>
            <c:numRef>
              <c:f>'Temps de travaux des cultures'!$C$100:$C$125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v>pr?paration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cultures'!$A$100:$A$125</c:f>
              <c:strCache/>
            </c:strRef>
          </c:cat>
          <c:val>
            <c:numRef>
              <c:f>'Temps de travaux des cultures'!$D$100:$D$125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v>plantation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cultures'!$A$100:$A$125</c:f>
              <c:strCache/>
            </c:strRef>
          </c:cat>
          <c:val>
            <c:numRef>
              <c:f>'Temps de travaux des cultures'!$E$100:$E$125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3"/>
          <c:order val="3"/>
          <c:tx>
            <c:v>entretien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cultures'!$A$100:$A$125</c:f>
              <c:strCache/>
            </c:strRef>
          </c:cat>
          <c:val>
            <c:numRef>
              <c:f>'Temps de travaux des cultures'!$F$100:$F$125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4"/>
          <c:order val="4"/>
          <c:tx>
            <c:v>r?colte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cultures'!$A$100:$A$125</c:f>
              <c:strCache/>
            </c:strRef>
          </c:cat>
          <c:val>
            <c:numRef>
              <c:f>'Temps de travaux des cultures'!$G$100:$G$125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5"/>
          <c:order val="5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cultures'!$A$100:$A$125</c:f>
              <c:strCache/>
            </c:strRef>
          </c:cat>
          <c:val>
            <c:numRef>
              <c:f>'Temps de travaux des cultures'!$H$100:$H$125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100"/>
        <c:axId val="13665966"/>
        <c:axId val="55884831"/>
      </c:barChart>
      <c:catAx>
        <c:axId val="136659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5884831"/>
        <c:crosses val="autoZero"/>
        <c:auto val="0"/>
        <c:lblOffset val="100"/>
        <c:noMultiLvlLbl val="0"/>
      </c:catAx>
      <c:valAx>
        <c:axId val="55884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6659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775"/>
          <c:y val="0.346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temps de travail sur la salade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50"/>
      <c:depthPercent val="200"/>
      <c:rAngAx val="1"/>
    </c:view3D>
    <c:plotArea>
      <c:layout>
        <c:manualLayout>
          <c:xMode val="edge"/>
          <c:yMode val="edge"/>
          <c:x val="0.225"/>
          <c:y val="0.16775"/>
          <c:w val="0.51275"/>
          <c:h val="0.78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cultures'!$C$98:$H$98</c:f>
              <c:strCache/>
            </c:strRef>
          </c:cat>
          <c:val>
            <c:numRef>
              <c:f>'Temps de travaux des cultures'!$C$126:$H$126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475"/>
          <c:y val="0.349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Production en dinars des cultures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100"/>
      <c:rAngAx val="1"/>
    </c:view3D>
    <c:plotArea>
      <c:layout>
        <c:manualLayout>
          <c:xMode val="edge"/>
          <c:yMode val="edge"/>
          <c:x val="0.01025"/>
          <c:y val="0.0965"/>
          <c:w val="0.987"/>
          <c:h val="0.88175"/>
        </c:manualLayout>
      </c:layout>
      <c:bar3DChart>
        <c:barDir val="bar"/>
        <c:grouping val="clustered"/>
        <c:varyColors val="0"/>
        <c:ser>
          <c:idx val="0"/>
          <c:order val="0"/>
          <c:tx>
            <c:v>production brute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('Récapitulatif des récoltes'!$G$6:$G$7,'Récapitulatif des récoltes'!$G$10:$G$13)</c:f>
              <c:strCache/>
            </c:strRef>
          </c:cat>
          <c:val>
            <c:numRef>
              <c:f>('Récapitulatif des récoltes'!$L$6:$L$7,'Récapitulatif des récoltes'!$L$10:$L$13)</c:f>
              <c:numCache/>
            </c:numRef>
          </c:val>
          <c:shape val="box"/>
        </c:ser>
        <c:ser>
          <c:idx val="1"/>
          <c:order val="1"/>
          <c:tx>
            <c:v>production par are ou par pied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('Récapitulatif des récoltes'!$G$6:$G$7,'Récapitulatif des récoltes'!$G$10:$G$13)</c:f>
              <c:strCache/>
            </c:strRef>
          </c:cat>
          <c:val>
            <c:numRef>
              <c:f>('Récapitulatif des récoltes'!$M$6:$M$7,'Récapitulatif des récoltes'!$M$10:$M$13)</c:f>
              <c:numCache/>
            </c:numRef>
          </c:val>
          <c:shape val="box"/>
        </c:ser>
        <c:gapWidth val="83"/>
        <c:gapDepth val="0"/>
        <c:shape val="box"/>
        <c:axId val="33201432"/>
        <c:axId val="30377433"/>
      </c:bar3DChart>
      <c:catAx>
        <c:axId val="33201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30377433"/>
        <c:crosses val="autoZero"/>
        <c:auto val="0"/>
        <c:lblOffset val="100"/>
        <c:noMultiLvlLbl val="0"/>
      </c:catAx>
      <c:valAx>
        <c:axId val="30377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201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2"/>
          <c:y val="0.49675"/>
          <c:w val="0.2095"/>
          <c:h val="0.08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co?t des intrants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80"/>
      <c:depthPercent val="200"/>
      <c:rAngAx val="1"/>
    </c:view3D>
    <c:plotArea>
      <c:layout>
        <c:manualLayout>
          <c:xMode val="edge"/>
          <c:yMode val="edge"/>
          <c:x val="0.058"/>
          <c:y val="0.2195"/>
          <c:w val="0.72"/>
          <c:h val="0.665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('Coût global en intrants'!$C$3,'Coût global en intrants'!$E$3,'Coût global en intrants'!$G$3,'Coût global en intrants'!$J$3,'Coût global en intrants'!$M$3)</c:f>
              <c:strCache/>
            </c:strRef>
          </c:cat>
          <c:val>
            <c:numRef>
              <c:f>('Coût global en intrants'!$D$31,'Coût global en intrants'!$F$31,'Coût global en intrants'!$I$31,'Coût global en intrants'!$L$31,'Coût global en intrants'!$N$31)</c:f>
              <c:numCache/>
            </c:numRef>
          </c:val>
        </c:ser>
        <c:firstSliceAng val="8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75"/>
          <c:y val="0.116"/>
          <c:w val="0.12225"/>
          <c:h val="0.29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Co?ts de production annuels de diff?rentes cultures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200"/>
      <c:rAngAx val="1"/>
    </c:view3D>
    <c:plotArea>
      <c:layout>
        <c:manualLayout>
          <c:xMode val="edge"/>
          <c:yMode val="edge"/>
          <c:x val="0.00775"/>
          <c:y val="0.136"/>
          <c:w val="0.72625"/>
          <c:h val="0.8335"/>
        </c:manualLayout>
      </c:layout>
      <c:bar3DChart>
        <c:barDir val="col"/>
        <c:grouping val="stacked"/>
        <c:varyColors val="0"/>
        <c:ser>
          <c:idx val="0"/>
          <c:order val="0"/>
          <c:tx>
            <c:v>travail 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de production par culture'!$A$5:$A$7</c:f>
              <c:strCache/>
            </c:strRef>
          </c:cat>
          <c:val>
            <c:numRef>
              <c:f>'Coût de production par culture'!$C$5:$C$7</c:f>
              <c:numCache/>
            </c:numRef>
          </c:val>
          <c:shape val="box"/>
        </c:ser>
        <c:ser>
          <c:idx val="1"/>
          <c:order val="1"/>
          <c:tx>
            <c:v>semences - plants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de production par culture'!$A$5:$A$7</c:f>
              <c:strCache/>
            </c:strRef>
          </c:cat>
          <c:val>
            <c:numRef>
              <c:f>'Coût de production par culture'!$E$5:$E$7</c:f>
              <c:numCache/>
            </c:numRef>
          </c:val>
          <c:shape val="box"/>
        </c:ser>
        <c:ser>
          <c:idx val="2"/>
          <c:order val="2"/>
          <c:tx>
            <c:v>produits phytosanitaires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de production par culture'!$A$5:$A$7</c:f>
              <c:strCache/>
            </c:strRef>
          </c:cat>
          <c:val>
            <c:numRef>
              <c:f>'Coût de production par culture'!$H$5:$H$7</c:f>
              <c:numCache/>
            </c:numRef>
          </c:val>
          <c:shape val="box"/>
        </c:ser>
        <c:ser>
          <c:idx val="3"/>
          <c:order val="3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de production par culture'!$A$5:$A$7</c:f>
              <c:strCache/>
            </c:strRef>
          </c:cat>
          <c:val>
            <c:numRef>
              <c:f>'Coût de production par culture'!$J$5:$J$7</c:f>
              <c:numCache/>
            </c:numRef>
          </c:val>
          <c:shape val="box"/>
        </c:ser>
        <c:overlap val="100"/>
        <c:gapDepth val="0"/>
        <c:shape val="box"/>
        <c:axId val="4961442"/>
        <c:axId val="44652979"/>
      </c:bar3DChart>
      <c:catAx>
        <c:axId val="4961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44652979"/>
        <c:crosses val="autoZero"/>
        <c:auto val="0"/>
        <c:lblOffset val="100"/>
        <c:noMultiLvlLbl val="0"/>
      </c:catAx>
      <c:valAx>
        <c:axId val="44652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61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3715"/>
          <c:w val="0.14475"/>
          <c:h val="0.25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du volume d'eau d'irrigation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6575"/>
          <c:w val="0.962"/>
          <c:h val="0.91075"/>
        </c:manualLayout>
      </c:layout>
      <c:barChart>
        <c:barDir val="col"/>
        <c:grouping val="stacked"/>
        <c:varyColors val="0"/>
        <c:ser>
          <c:idx val="0"/>
          <c:order val="0"/>
          <c:tx>
            <c:v>tour d'eau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'Volume d''eau d''irrigation'!$A$6:$A$31</c:f>
              <c:strCache/>
            </c:strRef>
          </c:cat>
          <c:val>
            <c:numRef>
              <c:f>'Volume d''eau d''irrigation'!$G$6:$G$31</c:f>
              <c:numCache/>
            </c:numRef>
          </c:val>
        </c:ser>
        <c:ser>
          <c:idx val="1"/>
          <c:order val="1"/>
          <c:tx>
            <c:v>puits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'Volume d''eau d''irrigation'!$A$6:$A$31</c:f>
              <c:strCache/>
            </c:strRef>
          </c:cat>
          <c:val>
            <c:numRef>
              <c:f>'Volume d''eau d''irrigation'!$J$6:$J$31</c:f>
              <c:numCache/>
            </c:numRef>
          </c:val>
        </c:ser>
        <c:overlap val="100"/>
        <c:axId val="66332492"/>
        <c:axId val="60121517"/>
      </c:barChart>
      <c:catAx>
        <c:axId val="663324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0121517"/>
        <c:crosses val="autoZero"/>
        <c:auto val="0"/>
        <c:lblOffset val="100"/>
        <c:noMultiLvlLbl val="0"/>
      </c:catAx>
      <c:valAx>
        <c:axId val="60121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volume d'eau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3324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04425"/>
          <c:w val="0.08025"/>
          <c:h val="0.14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 la production et vente de lait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23"/>
          <c:w val="0.92375"/>
          <c:h val="0.84725"/>
        </c:manualLayout>
      </c:layout>
      <c:lineChart>
        <c:grouping val="standard"/>
        <c:varyColors val="0"/>
        <c:ser>
          <c:idx val="1"/>
          <c:order val="0"/>
          <c:tx>
            <c:v>production de lait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lait'!$C$6:$C$31</c:f>
              <c:numCache/>
            </c:numRef>
          </c:val>
          <c:smooth val="0"/>
        </c:ser>
        <c:ser>
          <c:idx val="2"/>
          <c:order val="1"/>
          <c:tx>
            <c:v>Production vendue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lait'!$G$6:$G$31</c:f>
              <c:numCache/>
            </c:numRef>
          </c:val>
          <c:smooth val="0"/>
        </c:ser>
        <c:marker val="1"/>
        <c:axId val="4222742"/>
        <c:axId val="38004679"/>
      </c:lineChart>
      <c:lineChart>
        <c:grouping val="standard"/>
        <c:varyColors val="0"/>
        <c:ser>
          <c:idx val="0"/>
          <c:order val="2"/>
          <c:tx>
            <c:v>Valeur de la 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lait'!$I$6:$I$31</c:f>
              <c:numCache/>
            </c:numRef>
          </c:val>
          <c:smooth val="0"/>
        </c:ser>
        <c:marker val="1"/>
        <c:axId val="6497792"/>
        <c:axId val="58480129"/>
      </c:lineChart>
      <c:catAx>
        <c:axId val="42227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38004679"/>
        <c:crosses val="autoZero"/>
        <c:auto val="0"/>
        <c:lblOffset val="100"/>
        <c:noMultiLvlLbl val="0"/>
      </c:catAx>
      <c:valAx>
        <c:axId val="38004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litres de lait par quinzaine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22742"/>
        <c:crossesAt val="1"/>
        <c:crossBetween val="between"/>
        <c:dispUnits/>
      </c:valAx>
      <c:catAx>
        <c:axId val="6497792"/>
        <c:scaling>
          <c:orientation val="minMax"/>
        </c:scaling>
        <c:axPos val="b"/>
        <c:delete val="1"/>
        <c:majorTickMark val="in"/>
        <c:minorTickMark val="none"/>
        <c:tickLblPos val="nextTo"/>
        <c:crossAx val="58480129"/>
        <c:crosses val="autoZero"/>
        <c:auto val="0"/>
        <c:lblOffset val="100"/>
        <c:noMultiLvlLbl val="0"/>
      </c:catAx>
      <c:valAx>
        <c:axId val="58480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9779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825"/>
          <c:y val="0.327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0.18925</cdr:x>
      <cdr:y>0.36075</cdr:y>
    </cdr:from>
    <cdr:to>
      <cdr:x>0.21775</cdr:x>
      <cdr:y>0.4925</cdr:y>
    </cdr:to>
    <cdr:sp>
      <cdr:nvSpPr>
        <cdr:cNvPr id="1" name="Line 1"/>
        <cdr:cNvSpPr>
          <a:spLocks/>
        </cdr:cNvSpPr>
      </cdr:nvSpPr>
      <cdr:spPr>
        <a:xfrm flipH="1">
          <a:off x="1543050" y="1304925"/>
          <a:ext cx="22860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0.18925</cdr:x>
      <cdr:y>0.2815</cdr:y>
    </cdr:from>
    <cdr:to>
      <cdr:x>0.29625</cdr:x>
      <cdr:y>0.33725</cdr:y>
    </cdr:to>
    <cdr:sp>
      <cdr:nvSpPr>
        <cdr:cNvPr id="2" name="Texte 2"/>
        <cdr:cNvSpPr txBox="1">
          <a:spLocks noChangeArrowheads="1"/>
        </cdr:cNvSpPr>
      </cdr:nvSpPr>
      <cdr:spPr>
        <a:xfrm>
          <a:off x="1543050" y="1019175"/>
          <a:ext cx="876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pollinisation</a:t>
          </a:r>
        </a:p>
      </cdr:txBody>
    </cdr:sp>
  </cdr:relSizeAnchor>
  <cdr:relSizeAnchor xmlns:cdr="http://schemas.openxmlformats.org/drawingml/2006/chartDrawing">
    <cdr:from>
      <cdr:x>0.6015</cdr:x>
      <cdr:y>0.197</cdr:y>
    </cdr:from>
    <cdr:to>
      <cdr:x>0.6855</cdr:x>
      <cdr:y>0.25725</cdr:y>
    </cdr:to>
    <cdr:sp>
      <cdr:nvSpPr>
        <cdr:cNvPr id="3" name="Texte 3"/>
        <cdr:cNvSpPr txBox="1">
          <a:spLocks noChangeArrowheads="1"/>
        </cdr:cNvSpPr>
      </cdr:nvSpPr>
      <cdr:spPr>
        <a:xfrm>
          <a:off x="4905375" y="714375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0.57775</cdr:x>
      <cdr:y>0.15325</cdr:y>
    </cdr:from>
    <cdr:to>
      <cdr:x>0.6945</cdr:x>
      <cdr:y>0.2475</cdr:y>
    </cdr:to>
    <cdr:sp>
      <cdr:nvSpPr>
        <cdr:cNvPr id="4" name="Texte 4"/>
        <cdr:cNvSpPr txBox="1">
          <a:spLocks noChangeArrowheads="1"/>
        </cdr:cNvSpPr>
      </cdr:nvSpPr>
      <cdr:spPr>
        <a:xfrm>
          <a:off x="4714875" y="552450"/>
          <a:ext cx="9525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récolte variétés communes</a:t>
          </a:r>
        </a:p>
      </cdr:txBody>
    </cdr:sp>
  </cdr:relSizeAnchor>
  <cdr:relSizeAnchor xmlns:cdr="http://schemas.openxmlformats.org/drawingml/2006/chartDrawing">
    <cdr:from>
      <cdr:x>0.52675</cdr:x>
      <cdr:y>0.26625</cdr:y>
    </cdr:from>
    <cdr:to>
      <cdr:x>0.594</cdr:x>
      <cdr:y>0.3745</cdr:y>
    </cdr:to>
    <cdr:sp>
      <cdr:nvSpPr>
        <cdr:cNvPr id="5" name="Line 5"/>
        <cdr:cNvSpPr>
          <a:spLocks/>
        </cdr:cNvSpPr>
      </cdr:nvSpPr>
      <cdr:spPr>
        <a:xfrm flipH="1">
          <a:off x="4295775" y="962025"/>
          <a:ext cx="552450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123825</xdr:rowOff>
    </xdr:from>
    <xdr:to>
      <xdr:col>10</xdr:col>
      <xdr:colOff>962025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0" y="8858250"/>
        <a:ext cx="99155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44</xdr:row>
      <xdr:rowOff>200025</xdr:rowOff>
    </xdr:from>
    <xdr:to>
      <xdr:col>10</xdr:col>
      <xdr:colOff>962025</xdr:colOff>
      <xdr:row>54</xdr:row>
      <xdr:rowOff>200025</xdr:rowOff>
    </xdr:to>
    <xdr:graphicFrame>
      <xdr:nvGraphicFramePr>
        <xdr:cNvPr id="2" name="Chart 2"/>
        <xdr:cNvGraphicFramePr/>
      </xdr:nvGraphicFramePr>
      <xdr:xfrm>
        <a:off x="0" y="12525375"/>
        <a:ext cx="99155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10</xdr:col>
      <xdr:colOff>733425</xdr:colOff>
      <xdr:row>50</xdr:row>
      <xdr:rowOff>38100</xdr:rowOff>
    </xdr:to>
    <xdr:graphicFrame>
      <xdr:nvGraphicFramePr>
        <xdr:cNvPr id="1" name="Chart 4"/>
        <xdr:cNvGraphicFramePr/>
      </xdr:nvGraphicFramePr>
      <xdr:xfrm>
        <a:off x="0" y="6543675"/>
        <a:ext cx="81629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10</xdr:col>
      <xdr:colOff>733425</xdr:colOff>
      <xdr:row>61</xdr:row>
      <xdr:rowOff>180975</xdr:rowOff>
    </xdr:to>
    <xdr:graphicFrame>
      <xdr:nvGraphicFramePr>
        <xdr:cNvPr id="2" name="Chart 5"/>
        <xdr:cNvGraphicFramePr/>
      </xdr:nvGraphicFramePr>
      <xdr:xfrm>
        <a:off x="0" y="10248900"/>
        <a:ext cx="816292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126</xdr:row>
      <xdr:rowOff>190500</xdr:rowOff>
    </xdr:from>
    <xdr:to>
      <xdr:col>10</xdr:col>
      <xdr:colOff>733425</xdr:colOff>
      <xdr:row>145</xdr:row>
      <xdr:rowOff>28575</xdr:rowOff>
    </xdr:to>
    <xdr:graphicFrame>
      <xdr:nvGraphicFramePr>
        <xdr:cNvPr id="3" name="Chart 8"/>
        <xdr:cNvGraphicFramePr/>
      </xdr:nvGraphicFramePr>
      <xdr:xfrm>
        <a:off x="0" y="25822275"/>
        <a:ext cx="8162925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145</xdr:row>
      <xdr:rowOff>85725</xdr:rowOff>
    </xdr:from>
    <xdr:to>
      <xdr:col>10</xdr:col>
      <xdr:colOff>733425</xdr:colOff>
      <xdr:row>156</xdr:row>
      <xdr:rowOff>161925</xdr:rowOff>
    </xdr:to>
    <xdr:graphicFrame>
      <xdr:nvGraphicFramePr>
        <xdr:cNvPr id="4" name="Chart 9"/>
        <xdr:cNvGraphicFramePr/>
      </xdr:nvGraphicFramePr>
      <xdr:xfrm>
        <a:off x="0" y="29517975"/>
        <a:ext cx="8162925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35</xdr:row>
      <xdr:rowOff>266700</xdr:rowOff>
    </xdr:from>
    <xdr:to>
      <xdr:col>13</xdr:col>
      <xdr:colOff>114300</xdr:colOff>
      <xdr:row>53</xdr:row>
      <xdr:rowOff>161925</xdr:rowOff>
    </xdr:to>
    <xdr:graphicFrame>
      <xdr:nvGraphicFramePr>
        <xdr:cNvPr id="1" name="Chart 2"/>
        <xdr:cNvGraphicFramePr/>
      </xdr:nvGraphicFramePr>
      <xdr:xfrm>
        <a:off x="1314450" y="9982200"/>
        <a:ext cx="98298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266700</xdr:rowOff>
    </xdr:from>
    <xdr:to>
      <xdr:col>14</xdr:col>
      <xdr:colOff>809625</xdr:colOff>
      <xdr:row>43</xdr:row>
      <xdr:rowOff>104775</xdr:rowOff>
    </xdr:to>
    <xdr:graphicFrame>
      <xdr:nvGraphicFramePr>
        <xdr:cNvPr id="1" name="Chart 2"/>
        <xdr:cNvGraphicFramePr/>
      </xdr:nvGraphicFramePr>
      <xdr:xfrm>
        <a:off x="9525" y="10106025"/>
        <a:ext cx="139922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295275</xdr:rowOff>
    </xdr:from>
    <xdr:to>
      <xdr:col>12</xdr:col>
      <xdr:colOff>619125</xdr:colOff>
      <xdr:row>21</xdr:row>
      <xdr:rowOff>228600</xdr:rowOff>
    </xdr:to>
    <xdr:graphicFrame>
      <xdr:nvGraphicFramePr>
        <xdr:cNvPr id="1" name="Chart 4"/>
        <xdr:cNvGraphicFramePr/>
      </xdr:nvGraphicFramePr>
      <xdr:xfrm>
        <a:off x="66675" y="3409950"/>
        <a:ext cx="104108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32</xdr:row>
      <xdr:rowOff>104775</xdr:rowOff>
    </xdr:from>
    <xdr:to>
      <xdr:col>10</xdr:col>
      <xdr:colOff>790575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66675" y="9172575"/>
        <a:ext cx="92964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161925</xdr:rowOff>
    </xdr:from>
    <xdr:to>
      <xdr:col>9</xdr:col>
      <xdr:colOff>857250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0" y="6800850"/>
        <a:ext cx="86582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85725</xdr:rowOff>
    </xdr:from>
    <xdr:to>
      <xdr:col>9</xdr:col>
      <xdr:colOff>828675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0" y="5514975"/>
        <a:ext cx="83724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52</xdr:row>
      <xdr:rowOff>47625</xdr:rowOff>
    </xdr:from>
    <xdr:to>
      <xdr:col>10</xdr:col>
      <xdr:colOff>0</xdr:colOff>
      <xdr:row>66</xdr:row>
      <xdr:rowOff>47625</xdr:rowOff>
    </xdr:to>
    <xdr:graphicFrame>
      <xdr:nvGraphicFramePr>
        <xdr:cNvPr id="2" name="Chart 4"/>
        <xdr:cNvGraphicFramePr/>
      </xdr:nvGraphicFramePr>
      <xdr:xfrm>
        <a:off x="9525" y="8715375"/>
        <a:ext cx="83724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66675</xdr:rowOff>
    </xdr:from>
    <xdr:to>
      <xdr:col>13</xdr:col>
      <xdr:colOff>733425</xdr:colOff>
      <xdr:row>77</xdr:row>
      <xdr:rowOff>95250</xdr:rowOff>
    </xdr:to>
    <xdr:graphicFrame>
      <xdr:nvGraphicFramePr>
        <xdr:cNvPr id="1" name="Chart 1"/>
        <xdr:cNvGraphicFramePr/>
      </xdr:nvGraphicFramePr>
      <xdr:xfrm>
        <a:off x="0" y="11001375"/>
        <a:ext cx="106965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104775</xdr:rowOff>
    </xdr:from>
    <xdr:to>
      <xdr:col>13</xdr:col>
      <xdr:colOff>733425</xdr:colOff>
      <xdr:row>58</xdr:row>
      <xdr:rowOff>133350</xdr:rowOff>
    </xdr:to>
    <xdr:graphicFrame>
      <xdr:nvGraphicFramePr>
        <xdr:cNvPr id="2" name="Chart 2"/>
        <xdr:cNvGraphicFramePr/>
      </xdr:nvGraphicFramePr>
      <xdr:xfrm>
        <a:off x="0" y="6829425"/>
        <a:ext cx="106965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showGridLines="0" tabSelected="1" defaultGridColor="0" zoomScale="85" zoomScaleNormal="85" colorId="37" workbookViewId="0" topLeftCell="A1">
      <pane ySplit="4" topLeftCell="MZI5" activePane="bottomLeft" state="frozen"/>
      <selection pane="topLeft" activeCell="L4" sqref="L4"/>
      <selection pane="bottomLeft" activeCell="A1" sqref="A1"/>
    </sheetView>
  </sheetViews>
  <sheetFormatPr defaultColWidth="11.00390625" defaultRowHeight="15.75" customHeight="1"/>
  <cols>
    <col min="1" max="2" width="9.75390625" style="7" customWidth="1"/>
    <col min="3" max="8" width="9.75390625" style="4" customWidth="1"/>
    <col min="9" max="9" width="9.75390625" style="7" customWidth="1"/>
    <col min="10" max="16384" width="9.75390625" style="4" customWidth="1"/>
  </cols>
  <sheetData>
    <row r="1" spans="1:9" ht="15.75" customHeight="1">
      <c r="A1" s="1" t="s">
        <v>195</v>
      </c>
      <c r="B1" s="2"/>
      <c r="C1" s="3"/>
      <c r="E1" s="5"/>
      <c r="F1" s="6" t="s">
        <v>196</v>
      </c>
      <c r="G1" s="5"/>
      <c r="I1" s="2"/>
    </row>
    <row r="2" spans="1:9" ht="27" customHeight="1" thickBot="1">
      <c r="A2" s="1" t="s">
        <v>197</v>
      </c>
      <c r="C2" s="3"/>
      <c r="D2" s="8" t="s">
        <v>198</v>
      </c>
      <c r="E2" s="9" t="s">
        <v>199</v>
      </c>
      <c r="H2" s="5"/>
      <c r="I2" s="2"/>
    </row>
    <row r="3" spans="1:11" ht="15.75" customHeight="1">
      <c r="A3" s="10" t="s">
        <v>200</v>
      </c>
      <c r="B3" s="11" t="s">
        <v>201</v>
      </c>
      <c r="C3" s="12" t="s">
        <v>202</v>
      </c>
      <c r="D3" s="13" t="s">
        <v>203</v>
      </c>
      <c r="E3" s="13" t="s">
        <v>204</v>
      </c>
      <c r="F3" s="13" t="s">
        <v>205</v>
      </c>
      <c r="G3" s="13" t="s">
        <v>206</v>
      </c>
      <c r="H3" s="13" t="s">
        <v>207</v>
      </c>
      <c r="I3" s="11" t="s">
        <v>208</v>
      </c>
      <c r="J3" s="14" t="s">
        <v>209</v>
      </c>
      <c r="K3" s="15"/>
    </row>
    <row r="4" spans="1:11" ht="15.75" customHeight="1" thickBot="1">
      <c r="A4" s="16"/>
      <c r="B4" s="17"/>
      <c r="C4" s="18"/>
      <c r="D4" s="19"/>
      <c r="E4" s="19"/>
      <c r="F4" s="19"/>
      <c r="G4" s="19"/>
      <c r="H4" s="19"/>
      <c r="I4" s="17"/>
      <c r="J4" s="20" t="s">
        <v>210</v>
      </c>
      <c r="K4" s="21" t="s">
        <v>211</v>
      </c>
    </row>
    <row r="5" spans="1:11" ht="15.75" customHeight="1">
      <c r="A5" s="22" t="s">
        <v>212</v>
      </c>
      <c r="B5" s="23" t="s">
        <v>213</v>
      </c>
      <c r="C5" s="22"/>
      <c r="D5" s="24"/>
      <c r="E5" s="24"/>
      <c r="F5" s="24"/>
      <c r="G5" s="24"/>
      <c r="H5" s="24"/>
      <c r="I5" s="25">
        <f aca="true" t="shared" si="0" ref="I5:I31">SUM(C5:H5)</f>
        <v>0</v>
      </c>
      <c r="J5" s="26"/>
      <c r="K5" s="27"/>
    </row>
    <row r="6" spans="1:11" ht="15.75" customHeight="1" thickBot="1">
      <c r="A6" s="28"/>
      <c r="B6" s="20" t="s">
        <v>214</v>
      </c>
      <c r="C6" s="28"/>
      <c r="D6" s="20"/>
      <c r="E6" s="29"/>
      <c r="F6" s="20"/>
      <c r="G6" s="20"/>
      <c r="H6" s="20"/>
      <c r="I6" s="30">
        <f t="shared" si="0"/>
        <v>0</v>
      </c>
      <c r="J6" s="20"/>
      <c r="K6" s="31"/>
    </row>
    <row r="7" spans="1:11" ht="15.75" customHeight="1">
      <c r="A7" s="32" t="s">
        <v>215</v>
      </c>
      <c r="B7" s="33" t="s">
        <v>216</v>
      </c>
      <c r="C7" s="32"/>
      <c r="D7" s="33"/>
      <c r="E7" s="34"/>
      <c r="F7" s="33"/>
      <c r="G7" s="33"/>
      <c r="H7" s="33">
        <v>28</v>
      </c>
      <c r="I7" s="35">
        <f t="shared" si="0"/>
        <v>28</v>
      </c>
      <c r="J7" s="26"/>
      <c r="K7" s="27"/>
    </row>
    <row r="8" spans="1:11" ht="15.75" customHeight="1" thickBot="1">
      <c r="A8" s="28"/>
      <c r="B8" s="20" t="s">
        <v>217</v>
      </c>
      <c r="C8" s="28"/>
      <c r="D8" s="20"/>
      <c r="E8" s="20"/>
      <c r="F8" s="20"/>
      <c r="G8" s="20"/>
      <c r="H8" s="20">
        <v>27</v>
      </c>
      <c r="I8" s="30">
        <f t="shared" si="0"/>
        <v>27</v>
      </c>
      <c r="J8" s="20"/>
      <c r="K8" s="31"/>
    </row>
    <row r="9" spans="1:11" ht="15.75" customHeight="1">
      <c r="A9" s="32" t="s">
        <v>218</v>
      </c>
      <c r="B9" s="33" t="s">
        <v>219</v>
      </c>
      <c r="C9" s="32"/>
      <c r="D9" s="33"/>
      <c r="E9" s="33"/>
      <c r="F9" s="33"/>
      <c r="G9" s="33"/>
      <c r="H9" s="33"/>
      <c r="I9" s="35">
        <f t="shared" si="0"/>
        <v>0</v>
      </c>
      <c r="J9" s="26"/>
      <c r="K9" s="27"/>
    </row>
    <row r="10" spans="1:11" ht="15.75" customHeight="1">
      <c r="A10" s="32"/>
      <c r="B10" s="33" t="s">
        <v>220</v>
      </c>
      <c r="C10" s="36"/>
      <c r="D10" s="26"/>
      <c r="E10" s="26"/>
      <c r="F10" s="26"/>
      <c r="G10" s="26"/>
      <c r="H10" s="26"/>
      <c r="I10" s="37">
        <f t="shared" si="0"/>
        <v>0</v>
      </c>
      <c r="J10" s="26"/>
      <c r="K10" s="27"/>
    </row>
    <row r="11" spans="1:11" ht="15.75" customHeight="1" thickBot="1">
      <c r="A11" s="28"/>
      <c r="B11" s="20" t="s">
        <v>221</v>
      </c>
      <c r="C11" s="28"/>
      <c r="D11" s="20"/>
      <c r="E11" s="20"/>
      <c r="F11" s="20"/>
      <c r="G11" s="20"/>
      <c r="H11" s="20"/>
      <c r="I11" s="30">
        <f t="shared" si="0"/>
        <v>0</v>
      </c>
      <c r="J11" s="20"/>
      <c r="K11" s="31"/>
    </row>
    <row r="12" spans="1:11" ht="15.75" customHeight="1">
      <c r="A12" s="32" t="s">
        <v>222</v>
      </c>
      <c r="B12" s="33" t="s">
        <v>223</v>
      </c>
      <c r="C12" s="32"/>
      <c r="D12" s="33"/>
      <c r="E12" s="33"/>
      <c r="F12" s="33"/>
      <c r="G12" s="33"/>
      <c r="H12" s="33"/>
      <c r="I12" s="35">
        <f t="shared" si="0"/>
        <v>0</v>
      </c>
      <c r="J12" s="26"/>
      <c r="K12" s="27"/>
    </row>
    <row r="13" spans="1:11" ht="15.75" customHeight="1" thickBot="1">
      <c r="A13" s="28"/>
      <c r="B13" s="20" t="s">
        <v>224</v>
      </c>
      <c r="C13" s="28"/>
      <c r="D13" s="20"/>
      <c r="E13" s="20"/>
      <c r="F13" s="20"/>
      <c r="G13" s="20"/>
      <c r="H13" s="20"/>
      <c r="I13" s="30">
        <f t="shared" si="0"/>
        <v>0</v>
      </c>
      <c r="J13" s="20"/>
      <c r="K13" s="31"/>
    </row>
    <row r="14" spans="1:11" ht="15.75" customHeight="1">
      <c r="A14" s="32" t="s">
        <v>225</v>
      </c>
      <c r="B14" s="33" t="s">
        <v>226</v>
      </c>
      <c r="C14" s="32"/>
      <c r="D14" s="33"/>
      <c r="E14" s="33"/>
      <c r="F14" s="33"/>
      <c r="G14" s="33"/>
      <c r="H14" s="33"/>
      <c r="I14" s="35">
        <f t="shared" si="0"/>
        <v>0</v>
      </c>
      <c r="J14" s="26"/>
      <c r="K14" s="27"/>
    </row>
    <row r="15" spans="1:11" ht="15.75" customHeight="1" thickBot="1">
      <c r="A15" s="28"/>
      <c r="B15" s="20" t="s">
        <v>227</v>
      </c>
      <c r="C15" s="28"/>
      <c r="D15" s="20"/>
      <c r="E15" s="20"/>
      <c r="F15" s="20"/>
      <c r="G15" s="20"/>
      <c r="H15" s="20"/>
      <c r="I15" s="30">
        <f t="shared" si="0"/>
        <v>0</v>
      </c>
      <c r="J15" s="20"/>
      <c r="K15" s="31"/>
    </row>
    <row r="16" spans="1:11" ht="15.75" customHeight="1">
      <c r="A16" s="32" t="s">
        <v>228</v>
      </c>
      <c r="B16" s="33" t="s">
        <v>229</v>
      </c>
      <c r="C16" s="32"/>
      <c r="D16" s="33"/>
      <c r="E16" s="33"/>
      <c r="F16" s="33"/>
      <c r="G16" s="33"/>
      <c r="H16" s="33"/>
      <c r="I16" s="35">
        <f t="shared" si="0"/>
        <v>0</v>
      </c>
      <c r="J16" s="26"/>
      <c r="K16" s="27"/>
    </row>
    <row r="17" spans="1:11" ht="15.75" customHeight="1" thickBot="1">
      <c r="A17" s="28"/>
      <c r="B17" s="20" t="s">
        <v>0</v>
      </c>
      <c r="C17" s="28"/>
      <c r="D17" s="20"/>
      <c r="E17" s="20"/>
      <c r="F17" s="20">
        <v>4</v>
      </c>
      <c r="G17" s="20">
        <v>42</v>
      </c>
      <c r="H17" s="20"/>
      <c r="I17" s="30">
        <f t="shared" si="0"/>
        <v>46</v>
      </c>
      <c r="J17" s="20"/>
      <c r="K17" s="31"/>
    </row>
    <row r="18" spans="1:11" ht="15.75" customHeight="1">
      <c r="A18" s="32" t="s">
        <v>1</v>
      </c>
      <c r="B18" s="33" t="s">
        <v>2</v>
      </c>
      <c r="C18" s="32"/>
      <c r="D18" s="33"/>
      <c r="E18" s="33"/>
      <c r="F18" s="33"/>
      <c r="G18" s="33"/>
      <c r="H18" s="33"/>
      <c r="I18" s="35">
        <f t="shared" si="0"/>
        <v>0</v>
      </c>
      <c r="J18" s="26"/>
      <c r="K18" s="27"/>
    </row>
    <row r="19" spans="1:11" ht="15.75" customHeight="1" thickBot="1">
      <c r="A19" s="28"/>
      <c r="B19" s="20" t="s">
        <v>3</v>
      </c>
      <c r="C19" s="28"/>
      <c r="D19" s="20"/>
      <c r="E19" s="20"/>
      <c r="F19" s="20"/>
      <c r="G19" s="20"/>
      <c r="H19" s="20"/>
      <c r="I19" s="30">
        <f t="shared" si="0"/>
        <v>0</v>
      </c>
      <c r="J19" s="20"/>
      <c r="K19" s="31"/>
    </row>
    <row r="20" spans="1:11" ht="15.75" customHeight="1">
      <c r="A20" s="32" t="s">
        <v>4</v>
      </c>
      <c r="B20" s="33" t="s">
        <v>5</v>
      </c>
      <c r="C20" s="32"/>
      <c r="D20" s="33"/>
      <c r="E20" s="33"/>
      <c r="F20" s="33"/>
      <c r="G20" s="33" t="s">
        <v>6</v>
      </c>
      <c r="H20" s="33"/>
      <c r="I20" s="35">
        <f t="shared" si="0"/>
        <v>0</v>
      </c>
      <c r="J20" s="437"/>
      <c r="K20" s="438"/>
    </row>
    <row r="21" spans="1:11" ht="15.75" customHeight="1">
      <c r="A21" s="32"/>
      <c r="B21" s="33" t="s">
        <v>7</v>
      </c>
      <c r="C21" s="36"/>
      <c r="D21" s="26"/>
      <c r="E21" s="26"/>
      <c r="F21" s="26"/>
      <c r="G21" s="26">
        <v>1</v>
      </c>
      <c r="H21" s="26"/>
      <c r="I21" s="37">
        <f t="shared" si="0"/>
        <v>1</v>
      </c>
      <c r="J21" s="26"/>
      <c r="K21" s="27"/>
    </row>
    <row r="22" spans="1:11" ht="15.75" customHeight="1" thickBot="1">
      <c r="A22" s="28"/>
      <c r="B22" s="20" t="s">
        <v>8</v>
      </c>
      <c r="C22" s="28"/>
      <c r="D22" s="20"/>
      <c r="E22" s="20"/>
      <c r="F22" s="20"/>
      <c r="G22" s="20">
        <v>1</v>
      </c>
      <c r="H22" s="20"/>
      <c r="I22" s="30">
        <f t="shared" si="0"/>
        <v>1</v>
      </c>
      <c r="J22" s="20"/>
      <c r="K22" s="31"/>
    </row>
    <row r="23" spans="1:11" ht="15.75" customHeight="1">
      <c r="A23" s="32" t="s">
        <v>9</v>
      </c>
      <c r="B23" s="33" t="s">
        <v>10</v>
      </c>
      <c r="C23" s="32"/>
      <c r="D23" s="33"/>
      <c r="E23" s="33"/>
      <c r="F23" s="33"/>
      <c r="G23" s="33">
        <v>2</v>
      </c>
      <c r="H23" s="33"/>
      <c r="I23" s="35">
        <f t="shared" si="0"/>
        <v>2</v>
      </c>
      <c r="J23" s="26"/>
      <c r="K23" s="27"/>
    </row>
    <row r="24" spans="1:11" ht="15.75" customHeight="1" thickBot="1">
      <c r="A24" s="28"/>
      <c r="B24" s="20" t="s">
        <v>11</v>
      </c>
      <c r="C24" s="28"/>
      <c r="D24" s="20"/>
      <c r="E24" s="20"/>
      <c r="F24" s="20"/>
      <c r="G24" s="20"/>
      <c r="H24" s="20"/>
      <c r="I24" s="30">
        <f t="shared" si="0"/>
        <v>0</v>
      </c>
      <c r="J24" s="20"/>
      <c r="K24" s="31"/>
    </row>
    <row r="25" spans="1:11" ht="15.75" customHeight="1">
      <c r="A25" s="32" t="s">
        <v>12</v>
      </c>
      <c r="B25" s="33" t="s">
        <v>13</v>
      </c>
      <c r="C25" s="32"/>
      <c r="D25" s="33"/>
      <c r="E25" s="33"/>
      <c r="F25" s="33"/>
      <c r="G25" s="33"/>
      <c r="H25" s="33"/>
      <c r="I25" s="35">
        <f t="shared" si="0"/>
        <v>0</v>
      </c>
      <c r="J25" s="26"/>
      <c r="K25" s="27"/>
    </row>
    <row r="26" spans="1:11" ht="15.75" customHeight="1" thickBot="1">
      <c r="A26" s="28"/>
      <c r="B26" s="20" t="s">
        <v>14</v>
      </c>
      <c r="C26" s="28"/>
      <c r="D26" s="20"/>
      <c r="E26" s="20"/>
      <c r="F26" s="20"/>
      <c r="G26" s="20"/>
      <c r="H26" s="20"/>
      <c r="I26" s="30">
        <f t="shared" si="0"/>
        <v>0</v>
      </c>
      <c r="J26" s="20"/>
      <c r="K26" s="31"/>
    </row>
    <row r="27" spans="1:11" ht="15.75" customHeight="1">
      <c r="A27" s="32" t="s">
        <v>15</v>
      </c>
      <c r="B27" s="33" t="s">
        <v>16</v>
      </c>
      <c r="C27" s="32"/>
      <c r="D27" s="33"/>
      <c r="E27" s="33"/>
      <c r="F27" s="33"/>
      <c r="G27" s="33"/>
      <c r="H27" s="33"/>
      <c r="I27" s="35">
        <f t="shared" si="0"/>
        <v>0</v>
      </c>
      <c r="J27" s="26"/>
      <c r="K27" s="27"/>
    </row>
    <row r="28" spans="1:11" ht="15.75" customHeight="1" thickBot="1">
      <c r="A28" s="28"/>
      <c r="B28" s="20" t="s">
        <v>17</v>
      </c>
      <c r="C28" s="28"/>
      <c r="D28" s="20"/>
      <c r="E28" s="20"/>
      <c r="F28" s="20"/>
      <c r="G28" s="20"/>
      <c r="H28" s="20"/>
      <c r="I28" s="30">
        <f t="shared" si="0"/>
        <v>0</v>
      </c>
      <c r="J28" s="20"/>
      <c r="K28" s="31"/>
    </row>
    <row r="29" spans="1:11" ht="15.75" customHeight="1">
      <c r="A29" s="32" t="s">
        <v>18</v>
      </c>
      <c r="B29" s="33" t="s">
        <v>19</v>
      </c>
      <c r="C29" s="32"/>
      <c r="D29" s="33"/>
      <c r="E29" s="33"/>
      <c r="F29" s="33"/>
      <c r="G29" s="33"/>
      <c r="H29" s="33"/>
      <c r="I29" s="35">
        <f t="shared" si="0"/>
        <v>0</v>
      </c>
      <c r="J29" s="26"/>
      <c r="K29" s="27"/>
    </row>
    <row r="30" spans="1:11" ht="15.75" customHeight="1" thickBot="1">
      <c r="A30" s="28"/>
      <c r="B30" s="20" t="s">
        <v>20</v>
      </c>
      <c r="C30" s="28"/>
      <c r="D30" s="20"/>
      <c r="E30" s="20"/>
      <c r="F30" s="20"/>
      <c r="G30" s="20"/>
      <c r="H30" s="20"/>
      <c r="I30" s="30">
        <f t="shared" si="0"/>
        <v>0</v>
      </c>
      <c r="J30" s="20"/>
      <c r="K30" s="31"/>
    </row>
    <row r="31" spans="1:11" ht="15.75" customHeight="1" thickBot="1">
      <c r="A31" s="38" t="s">
        <v>208</v>
      </c>
      <c r="B31" s="39"/>
      <c r="C31" s="28">
        <f aca="true" t="shared" si="1" ref="C31:H31">SUM(C5:C30)</f>
        <v>0</v>
      </c>
      <c r="D31" s="20">
        <f t="shared" si="1"/>
        <v>0</v>
      </c>
      <c r="E31" s="20">
        <f t="shared" si="1"/>
        <v>0</v>
      </c>
      <c r="F31" s="20">
        <f t="shared" si="1"/>
        <v>4</v>
      </c>
      <c r="G31" s="20">
        <f t="shared" si="1"/>
        <v>46</v>
      </c>
      <c r="H31" s="20">
        <f t="shared" si="1"/>
        <v>55</v>
      </c>
      <c r="I31" s="30">
        <f t="shared" si="0"/>
        <v>105</v>
      </c>
      <c r="J31" s="20">
        <f>SUM(J5:J30)</f>
        <v>0</v>
      </c>
      <c r="K31" s="31">
        <f>SUM(K5:K30)</f>
        <v>0</v>
      </c>
    </row>
    <row r="64" spans="1:9" ht="15.75" customHeight="1">
      <c r="A64" s="1" t="s">
        <v>195</v>
      </c>
      <c r="B64" s="2"/>
      <c r="C64" s="3"/>
      <c r="E64" s="5"/>
      <c r="F64" s="6" t="s">
        <v>196</v>
      </c>
      <c r="G64" s="5"/>
      <c r="I64" s="2"/>
    </row>
    <row r="65" spans="1:9" ht="27" customHeight="1" thickBot="1">
      <c r="A65" s="1" t="s">
        <v>197</v>
      </c>
      <c r="C65" s="3"/>
      <c r="D65" s="8" t="s">
        <v>198</v>
      </c>
      <c r="E65" s="40" t="s">
        <v>21</v>
      </c>
      <c r="H65" s="5"/>
      <c r="I65" s="2"/>
    </row>
    <row r="66" spans="1:11" ht="15.75" customHeight="1">
      <c r="A66" s="10" t="s">
        <v>200</v>
      </c>
      <c r="B66" s="11" t="s">
        <v>201</v>
      </c>
      <c r="C66" s="12" t="s">
        <v>202</v>
      </c>
      <c r="D66" s="13" t="s">
        <v>203</v>
      </c>
      <c r="E66" s="13" t="s">
        <v>204</v>
      </c>
      <c r="F66" s="13" t="s">
        <v>205</v>
      </c>
      <c r="G66" s="13" t="s">
        <v>206</v>
      </c>
      <c r="H66" s="13" t="s">
        <v>207</v>
      </c>
      <c r="I66" s="11" t="s">
        <v>208</v>
      </c>
      <c r="J66" s="14" t="s">
        <v>209</v>
      </c>
      <c r="K66" s="15"/>
    </row>
    <row r="67" spans="1:11" ht="15.75" customHeight="1" thickBot="1">
      <c r="A67" s="16"/>
      <c r="B67" s="17"/>
      <c r="C67" s="18"/>
      <c r="D67" s="19"/>
      <c r="E67" s="19"/>
      <c r="F67" s="19"/>
      <c r="G67" s="19"/>
      <c r="H67" s="19"/>
      <c r="I67" s="17"/>
      <c r="J67" s="20" t="s">
        <v>210</v>
      </c>
      <c r="K67" s="21" t="s">
        <v>211</v>
      </c>
    </row>
    <row r="68" spans="1:11" ht="15.75" customHeight="1">
      <c r="A68" s="22" t="s">
        <v>212</v>
      </c>
      <c r="B68" s="23" t="s">
        <v>213</v>
      </c>
      <c r="C68" s="22"/>
      <c r="D68" s="24"/>
      <c r="E68" s="24"/>
      <c r="F68" s="24"/>
      <c r="G68" s="24"/>
      <c r="H68" s="24"/>
      <c r="I68" s="25">
        <f aca="true" t="shared" si="2" ref="I68:I94">SUM(C68:H68)</f>
        <v>0</v>
      </c>
      <c r="J68" s="26"/>
      <c r="K68" s="27"/>
    </row>
    <row r="69" spans="1:11" ht="15.75" customHeight="1" thickBot="1">
      <c r="A69" s="28"/>
      <c r="B69" s="20" t="s">
        <v>214</v>
      </c>
      <c r="C69" s="28"/>
      <c r="D69" s="20"/>
      <c r="E69" s="29"/>
      <c r="F69" s="20"/>
      <c r="G69" s="20"/>
      <c r="H69" s="20"/>
      <c r="I69" s="30">
        <f t="shared" si="2"/>
        <v>0</v>
      </c>
      <c r="J69" s="20"/>
      <c r="K69" s="31"/>
    </row>
    <row r="70" spans="1:11" ht="15.75" customHeight="1">
      <c r="A70" s="32" t="s">
        <v>215</v>
      </c>
      <c r="B70" s="33" t="s">
        <v>216</v>
      </c>
      <c r="C70" s="32"/>
      <c r="D70" s="33"/>
      <c r="E70" s="34"/>
      <c r="F70" s="33"/>
      <c r="G70" s="33"/>
      <c r="H70" s="33"/>
      <c r="I70" s="35">
        <f t="shared" si="2"/>
        <v>0</v>
      </c>
      <c r="J70" s="26"/>
      <c r="K70" s="27"/>
    </row>
    <row r="71" spans="1:11" ht="15.75" customHeight="1" thickBot="1">
      <c r="A71" s="28"/>
      <c r="B71" s="20" t="s">
        <v>217</v>
      </c>
      <c r="C71" s="28"/>
      <c r="D71" s="20"/>
      <c r="E71" s="20"/>
      <c r="F71" s="20"/>
      <c r="G71" s="20"/>
      <c r="H71" s="20"/>
      <c r="I71" s="30">
        <f t="shared" si="2"/>
        <v>0</v>
      </c>
      <c r="J71" s="20"/>
      <c r="K71" s="31"/>
    </row>
    <row r="72" spans="1:11" ht="15.75" customHeight="1">
      <c r="A72" s="32" t="s">
        <v>218</v>
      </c>
      <c r="B72" s="33" t="s">
        <v>219</v>
      </c>
      <c r="C72" s="32"/>
      <c r="D72" s="33"/>
      <c r="E72" s="33"/>
      <c r="F72" s="33"/>
      <c r="G72" s="33"/>
      <c r="H72" s="33"/>
      <c r="I72" s="35">
        <f t="shared" si="2"/>
        <v>0</v>
      </c>
      <c r="J72" s="26"/>
      <c r="K72" s="27"/>
    </row>
    <row r="73" spans="1:11" ht="15.75" customHeight="1">
      <c r="A73" s="32"/>
      <c r="B73" s="33" t="s">
        <v>220</v>
      </c>
      <c r="C73" s="36"/>
      <c r="D73" s="26"/>
      <c r="E73" s="26"/>
      <c r="F73" s="26"/>
      <c r="G73" s="26"/>
      <c r="H73" s="26"/>
      <c r="I73" s="37">
        <f t="shared" si="2"/>
        <v>0</v>
      </c>
      <c r="J73" s="26"/>
      <c r="K73" s="27"/>
    </row>
    <row r="74" spans="1:11" ht="15.75" customHeight="1" thickBot="1">
      <c r="A74" s="28"/>
      <c r="B74" s="20" t="s">
        <v>221</v>
      </c>
      <c r="C74" s="28"/>
      <c r="D74" s="20"/>
      <c r="E74" s="20"/>
      <c r="F74" s="20"/>
      <c r="G74" s="20"/>
      <c r="H74" s="20"/>
      <c r="I74" s="30">
        <f t="shared" si="2"/>
        <v>0</v>
      </c>
      <c r="J74" s="20"/>
      <c r="K74" s="31"/>
    </row>
    <row r="75" spans="1:11" ht="15.75" customHeight="1">
      <c r="A75" s="32" t="s">
        <v>222</v>
      </c>
      <c r="B75" s="33" t="s">
        <v>223</v>
      </c>
      <c r="C75" s="32"/>
      <c r="D75" s="33"/>
      <c r="E75" s="33"/>
      <c r="F75" s="33"/>
      <c r="G75" s="33"/>
      <c r="H75" s="33"/>
      <c r="I75" s="35">
        <f t="shared" si="2"/>
        <v>0</v>
      </c>
      <c r="J75" s="26"/>
      <c r="K75" s="27"/>
    </row>
    <row r="76" spans="1:11" ht="15.75" customHeight="1" thickBot="1">
      <c r="A76" s="28"/>
      <c r="B76" s="20" t="s">
        <v>224</v>
      </c>
      <c r="C76" s="28"/>
      <c r="D76" s="20"/>
      <c r="E76" s="20"/>
      <c r="F76" s="20"/>
      <c r="G76" s="20"/>
      <c r="H76" s="20"/>
      <c r="I76" s="30">
        <f t="shared" si="2"/>
        <v>0</v>
      </c>
      <c r="J76" s="20"/>
      <c r="K76" s="31"/>
    </row>
    <row r="77" spans="1:11" ht="15.75" customHeight="1">
      <c r="A77" s="32" t="s">
        <v>225</v>
      </c>
      <c r="B77" s="33" t="s">
        <v>226</v>
      </c>
      <c r="C77" s="32"/>
      <c r="D77" s="33"/>
      <c r="E77" s="33"/>
      <c r="F77" s="33"/>
      <c r="G77" s="33"/>
      <c r="H77" s="33"/>
      <c r="I77" s="35">
        <f t="shared" si="2"/>
        <v>0</v>
      </c>
      <c r="J77" s="26"/>
      <c r="K77" s="27"/>
    </row>
    <row r="78" spans="1:11" ht="15.75" customHeight="1" thickBot="1">
      <c r="A78" s="28"/>
      <c r="B78" s="20" t="s">
        <v>227</v>
      </c>
      <c r="C78" s="28"/>
      <c r="D78" s="20"/>
      <c r="E78" s="20"/>
      <c r="F78" s="20"/>
      <c r="G78" s="20"/>
      <c r="H78" s="20"/>
      <c r="I78" s="30">
        <f t="shared" si="2"/>
        <v>0</v>
      </c>
      <c r="J78" s="20"/>
      <c r="K78" s="31"/>
    </row>
    <row r="79" spans="1:11" ht="15.75" customHeight="1">
      <c r="A79" s="32" t="s">
        <v>228</v>
      </c>
      <c r="B79" s="33" t="s">
        <v>229</v>
      </c>
      <c r="C79" s="32"/>
      <c r="D79" s="33"/>
      <c r="E79" s="33"/>
      <c r="F79" s="33"/>
      <c r="G79" s="33"/>
      <c r="H79" s="33"/>
      <c r="I79" s="35">
        <f t="shared" si="2"/>
        <v>0</v>
      </c>
      <c r="J79" s="26"/>
      <c r="K79" s="27"/>
    </row>
    <row r="80" spans="1:11" ht="15.75" customHeight="1" thickBot="1">
      <c r="A80" s="28"/>
      <c r="B80" s="20" t="s">
        <v>0</v>
      </c>
      <c r="C80" s="28"/>
      <c r="D80" s="20"/>
      <c r="E80" s="20"/>
      <c r="F80" s="20"/>
      <c r="G80" s="20"/>
      <c r="H80" s="20"/>
      <c r="I80" s="30">
        <f t="shared" si="2"/>
        <v>0</v>
      </c>
      <c r="J80" s="20"/>
      <c r="K80" s="31"/>
    </row>
    <row r="81" spans="1:11" ht="15.75" customHeight="1">
      <c r="A81" s="32" t="s">
        <v>1</v>
      </c>
      <c r="B81" s="33" t="s">
        <v>2</v>
      </c>
      <c r="C81" s="32"/>
      <c r="D81" s="33"/>
      <c r="E81" s="33"/>
      <c r="F81" s="33"/>
      <c r="G81" s="33"/>
      <c r="H81" s="33"/>
      <c r="I81" s="35">
        <f t="shared" si="2"/>
        <v>0</v>
      </c>
      <c r="J81" s="26"/>
      <c r="K81" s="27"/>
    </row>
    <row r="82" spans="1:11" ht="15.75" customHeight="1" thickBot="1">
      <c r="A82" s="28"/>
      <c r="B82" s="20" t="s">
        <v>3</v>
      </c>
      <c r="C82" s="28"/>
      <c r="D82" s="20"/>
      <c r="E82" s="20"/>
      <c r="F82" s="20"/>
      <c r="G82" s="20"/>
      <c r="H82" s="20"/>
      <c r="I82" s="30">
        <f t="shared" si="2"/>
        <v>0</v>
      </c>
      <c r="J82" s="20"/>
      <c r="K82" s="31"/>
    </row>
    <row r="83" spans="1:11" ht="15.75" customHeight="1">
      <c r="A83" s="32" t="s">
        <v>4</v>
      </c>
      <c r="B83" s="33" t="s">
        <v>5</v>
      </c>
      <c r="C83" s="32"/>
      <c r="D83" s="33"/>
      <c r="E83" s="33"/>
      <c r="F83" s="33"/>
      <c r="G83" s="33"/>
      <c r="H83" s="33"/>
      <c r="I83" s="35">
        <f t="shared" si="2"/>
        <v>0</v>
      </c>
      <c r="J83" s="26"/>
      <c r="K83" s="27"/>
    </row>
    <row r="84" spans="1:11" ht="15.75" customHeight="1">
      <c r="A84" s="32"/>
      <c r="B84" s="33" t="s">
        <v>7</v>
      </c>
      <c r="C84" s="36"/>
      <c r="D84" s="26"/>
      <c r="E84" s="26"/>
      <c r="F84" s="26"/>
      <c r="G84" s="26"/>
      <c r="H84" s="26"/>
      <c r="I84" s="37">
        <f t="shared" si="2"/>
        <v>0</v>
      </c>
      <c r="J84" s="26"/>
      <c r="K84" s="27"/>
    </row>
    <row r="85" spans="1:11" ht="15.75" customHeight="1" thickBot="1">
      <c r="A85" s="28"/>
      <c r="B85" s="20" t="s">
        <v>8</v>
      </c>
      <c r="C85" s="28"/>
      <c r="D85" s="20"/>
      <c r="E85" s="20">
        <v>1</v>
      </c>
      <c r="F85" s="20">
        <v>1.5</v>
      </c>
      <c r="G85" s="20"/>
      <c r="H85" s="20"/>
      <c r="I85" s="30">
        <f t="shared" si="2"/>
        <v>2.5</v>
      </c>
      <c r="J85" s="20"/>
      <c r="K85" s="31"/>
    </row>
    <row r="86" spans="1:11" ht="15.75" customHeight="1">
      <c r="A86" s="32" t="s">
        <v>9</v>
      </c>
      <c r="B86" s="33" t="s">
        <v>10</v>
      </c>
      <c r="C86" s="32"/>
      <c r="D86" s="33"/>
      <c r="E86" s="33"/>
      <c r="F86" s="33"/>
      <c r="G86" s="33"/>
      <c r="H86" s="33"/>
      <c r="I86" s="35">
        <f t="shared" si="2"/>
        <v>0</v>
      </c>
      <c r="J86" s="26"/>
      <c r="K86" s="27"/>
    </row>
    <row r="87" spans="1:11" ht="15.75" customHeight="1" thickBot="1">
      <c r="A87" s="28"/>
      <c r="B87" s="20" t="s">
        <v>11</v>
      </c>
      <c r="C87" s="28"/>
      <c r="D87" s="20"/>
      <c r="E87" s="20"/>
      <c r="F87" s="20"/>
      <c r="G87" s="20"/>
      <c r="H87" s="20"/>
      <c r="I87" s="30">
        <f t="shared" si="2"/>
        <v>0</v>
      </c>
      <c r="J87" s="20"/>
      <c r="K87" s="31"/>
    </row>
    <row r="88" spans="1:11" ht="15.75" customHeight="1">
      <c r="A88" s="32" t="s">
        <v>12</v>
      </c>
      <c r="B88" s="33" t="s">
        <v>13</v>
      </c>
      <c r="C88" s="32"/>
      <c r="D88" s="33"/>
      <c r="E88" s="33"/>
      <c r="F88" s="33"/>
      <c r="G88" s="33"/>
      <c r="H88" s="33"/>
      <c r="I88" s="35">
        <f t="shared" si="2"/>
        <v>0</v>
      </c>
      <c r="J88" s="26"/>
      <c r="K88" s="27"/>
    </row>
    <row r="89" spans="1:11" ht="15.75" customHeight="1" thickBot="1">
      <c r="A89" s="28"/>
      <c r="B89" s="20" t="s">
        <v>14</v>
      </c>
      <c r="C89" s="28"/>
      <c r="D89" s="20"/>
      <c r="E89" s="20"/>
      <c r="F89" s="20">
        <v>7.25</v>
      </c>
      <c r="G89" s="20"/>
      <c r="H89" s="20"/>
      <c r="I89" s="30">
        <f t="shared" si="2"/>
        <v>7.25</v>
      </c>
      <c r="J89" s="20"/>
      <c r="K89" s="31"/>
    </row>
    <row r="90" spans="1:11" ht="15.75" customHeight="1">
      <c r="A90" s="32" t="s">
        <v>15</v>
      </c>
      <c r="B90" s="33" t="s">
        <v>16</v>
      </c>
      <c r="C90" s="32"/>
      <c r="D90" s="33"/>
      <c r="E90" s="33"/>
      <c r="F90" s="33">
        <v>0.25</v>
      </c>
      <c r="G90" s="33"/>
      <c r="H90" s="33"/>
      <c r="I90" s="35">
        <f t="shared" si="2"/>
        <v>0.25</v>
      </c>
      <c r="J90" s="26"/>
      <c r="K90" s="27"/>
    </row>
    <row r="91" spans="1:11" ht="15.75" customHeight="1" thickBot="1">
      <c r="A91" s="28"/>
      <c r="B91" s="20" t="s">
        <v>17</v>
      </c>
      <c r="C91" s="28"/>
      <c r="D91" s="20"/>
      <c r="E91" s="20"/>
      <c r="F91" s="20">
        <v>12</v>
      </c>
      <c r="G91" s="20"/>
      <c r="H91" s="20"/>
      <c r="I91" s="30">
        <f t="shared" si="2"/>
        <v>12</v>
      </c>
      <c r="J91" s="20"/>
      <c r="K91" s="31"/>
    </row>
    <row r="92" spans="1:11" ht="15.75" customHeight="1">
      <c r="A92" s="32" t="s">
        <v>18</v>
      </c>
      <c r="B92" s="33" t="s">
        <v>19</v>
      </c>
      <c r="C92" s="32"/>
      <c r="D92" s="33"/>
      <c r="E92" s="33"/>
      <c r="F92" s="33"/>
      <c r="G92" s="33"/>
      <c r="H92" s="33"/>
      <c r="I92" s="35">
        <f t="shared" si="2"/>
        <v>0</v>
      </c>
      <c r="J92" s="26"/>
      <c r="K92" s="27"/>
    </row>
    <row r="93" spans="1:11" ht="15.75" customHeight="1" thickBot="1">
      <c r="A93" s="28"/>
      <c r="B93" s="20" t="s">
        <v>20</v>
      </c>
      <c r="C93" s="28"/>
      <c r="D93" s="20"/>
      <c r="E93" s="20"/>
      <c r="F93" s="20">
        <v>10.25</v>
      </c>
      <c r="G93" s="20"/>
      <c r="H93" s="20"/>
      <c r="I93" s="30">
        <f t="shared" si="2"/>
        <v>10.25</v>
      </c>
      <c r="J93" s="20"/>
      <c r="K93" s="31"/>
    </row>
    <row r="94" spans="1:11" ht="15.75" customHeight="1" thickBot="1">
      <c r="A94" s="38" t="s">
        <v>208</v>
      </c>
      <c r="B94" s="39"/>
      <c r="C94" s="28">
        <f aca="true" t="shared" si="3" ref="C94:H94">SUM(C68:C93)</f>
        <v>0</v>
      </c>
      <c r="D94" s="20">
        <f t="shared" si="3"/>
        <v>0</v>
      </c>
      <c r="E94" s="20">
        <f t="shared" si="3"/>
        <v>1</v>
      </c>
      <c r="F94" s="20">
        <f t="shared" si="3"/>
        <v>31.25</v>
      </c>
      <c r="G94" s="20">
        <f t="shared" si="3"/>
        <v>0</v>
      </c>
      <c r="H94" s="20">
        <f t="shared" si="3"/>
        <v>0</v>
      </c>
      <c r="I94" s="30">
        <f t="shared" si="2"/>
        <v>32.25</v>
      </c>
      <c r="J94" s="20">
        <f>SUM(J68:J93)</f>
        <v>0</v>
      </c>
      <c r="K94" s="31">
        <f>SUM(K68:K93)</f>
        <v>0</v>
      </c>
    </row>
    <row r="96" spans="1:9" ht="15.75" customHeight="1">
      <c r="A96" s="1" t="s">
        <v>195</v>
      </c>
      <c r="B96" s="2"/>
      <c r="C96" s="3"/>
      <c r="E96" s="5"/>
      <c r="F96" s="6" t="s">
        <v>196</v>
      </c>
      <c r="G96" s="5"/>
      <c r="I96" s="2"/>
    </row>
    <row r="97" spans="1:9" ht="27" customHeight="1" thickBot="1">
      <c r="A97" s="1" t="s">
        <v>197</v>
      </c>
      <c r="C97" s="3"/>
      <c r="D97" s="8" t="s">
        <v>198</v>
      </c>
      <c r="E97" s="40" t="s">
        <v>22</v>
      </c>
      <c r="H97" s="5"/>
      <c r="I97" s="2"/>
    </row>
    <row r="98" spans="1:11" ht="15.75" customHeight="1">
      <c r="A98" s="10" t="s">
        <v>200</v>
      </c>
      <c r="B98" s="11" t="s">
        <v>201</v>
      </c>
      <c r="C98" s="12" t="s">
        <v>202</v>
      </c>
      <c r="D98" s="13" t="s">
        <v>203</v>
      </c>
      <c r="E98" s="13" t="s">
        <v>204</v>
      </c>
      <c r="F98" s="13" t="s">
        <v>205</v>
      </c>
      <c r="G98" s="13" t="s">
        <v>206</v>
      </c>
      <c r="H98" s="13" t="s">
        <v>207</v>
      </c>
      <c r="I98" s="11" t="s">
        <v>208</v>
      </c>
      <c r="J98" s="14" t="s">
        <v>209</v>
      </c>
      <c r="K98" s="15"/>
    </row>
    <row r="99" spans="1:11" ht="15.75" customHeight="1" thickBot="1">
      <c r="A99" s="16"/>
      <c r="B99" s="17"/>
      <c r="C99" s="18"/>
      <c r="D99" s="19"/>
      <c r="E99" s="19"/>
      <c r="F99" s="19"/>
      <c r="G99" s="19"/>
      <c r="H99" s="19"/>
      <c r="I99" s="17"/>
      <c r="J99" s="20" t="s">
        <v>210</v>
      </c>
      <c r="K99" s="21" t="s">
        <v>211</v>
      </c>
    </row>
    <row r="100" spans="1:11" ht="15.75" customHeight="1">
      <c r="A100" s="22" t="s">
        <v>212</v>
      </c>
      <c r="B100" s="23" t="s">
        <v>213</v>
      </c>
      <c r="C100" s="22"/>
      <c r="D100" s="24"/>
      <c r="E100" s="24"/>
      <c r="F100" s="24"/>
      <c r="G100" s="24"/>
      <c r="H100" s="24"/>
      <c r="I100" s="25">
        <f aca="true" t="shared" si="4" ref="I100:I126">SUM(C100:H100)</f>
        <v>0</v>
      </c>
      <c r="J100" s="26"/>
      <c r="K100" s="27"/>
    </row>
    <row r="101" spans="1:11" ht="15.75" customHeight="1" thickBot="1">
      <c r="A101" s="28"/>
      <c r="B101" s="20" t="s">
        <v>214</v>
      </c>
      <c r="C101" s="28"/>
      <c r="D101" s="20"/>
      <c r="E101" s="29"/>
      <c r="F101" s="20"/>
      <c r="G101" s="20"/>
      <c r="H101" s="20"/>
      <c r="I101" s="30">
        <f t="shared" si="4"/>
        <v>0</v>
      </c>
      <c r="J101" s="20"/>
      <c r="K101" s="31"/>
    </row>
    <row r="102" spans="1:11" ht="15.75" customHeight="1">
      <c r="A102" s="32" t="s">
        <v>215</v>
      </c>
      <c r="B102" s="33" t="s">
        <v>216</v>
      </c>
      <c r="C102" s="32"/>
      <c r="D102" s="33"/>
      <c r="E102" s="34"/>
      <c r="F102" s="33"/>
      <c r="G102" s="33"/>
      <c r="H102" s="33"/>
      <c r="I102" s="35">
        <f t="shared" si="4"/>
        <v>0</v>
      </c>
      <c r="J102" s="26"/>
      <c r="K102" s="27"/>
    </row>
    <row r="103" spans="1:11" ht="15.75" customHeight="1" thickBot="1">
      <c r="A103" s="28"/>
      <c r="B103" s="20" t="s">
        <v>217</v>
      </c>
      <c r="C103" s="28"/>
      <c r="D103" s="20"/>
      <c r="E103" s="20"/>
      <c r="F103" s="20"/>
      <c r="G103" s="20"/>
      <c r="H103" s="20"/>
      <c r="I103" s="30">
        <f t="shared" si="4"/>
        <v>0</v>
      </c>
      <c r="J103" s="20"/>
      <c r="K103" s="31"/>
    </row>
    <row r="104" spans="1:11" ht="15.75" customHeight="1">
      <c r="A104" s="32" t="s">
        <v>218</v>
      </c>
      <c r="B104" s="33" t="s">
        <v>219</v>
      </c>
      <c r="C104" s="32"/>
      <c r="D104" s="33"/>
      <c r="E104" s="33"/>
      <c r="F104" s="33"/>
      <c r="G104" s="33"/>
      <c r="H104" s="33"/>
      <c r="I104" s="35">
        <f t="shared" si="4"/>
        <v>0</v>
      </c>
      <c r="J104" s="26"/>
      <c r="K104" s="27"/>
    </row>
    <row r="105" spans="1:11" ht="15.75" customHeight="1">
      <c r="A105" s="32"/>
      <c r="B105" s="33" t="s">
        <v>220</v>
      </c>
      <c r="C105" s="36"/>
      <c r="D105" s="26"/>
      <c r="E105" s="26"/>
      <c r="F105" s="26"/>
      <c r="G105" s="26"/>
      <c r="H105" s="26"/>
      <c r="I105" s="37">
        <f t="shared" si="4"/>
        <v>0</v>
      </c>
      <c r="J105" s="26"/>
      <c r="K105" s="27"/>
    </row>
    <row r="106" spans="1:11" ht="15.75" customHeight="1" thickBot="1">
      <c r="A106" s="28"/>
      <c r="B106" s="20" t="s">
        <v>221</v>
      </c>
      <c r="C106" s="28"/>
      <c r="D106" s="20"/>
      <c r="E106" s="20"/>
      <c r="F106" s="20"/>
      <c r="G106" s="20"/>
      <c r="H106" s="20"/>
      <c r="I106" s="30">
        <f t="shared" si="4"/>
        <v>0</v>
      </c>
      <c r="J106" s="20"/>
      <c r="K106" s="31"/>
    </row>
    <row r="107" spans="1:11" ht="15.75" customHeight="1">
      <c r="A107" s="32" t="s">
        <v>222</v>
      </c>
      <c r="B107" s="33" t="s">
        <v>223</v>
      </c>
      <c r="C107" s="32"/>
      <c r="D107" s="33"/>
      <c r="E107" s="33"/>
      <c r="F107" s="33"/>
      <c r="G107" s="33"/>
      <c r="H107" s="33"/>
      <c r="I107" s="35">
        <f t="shared" si="4"/>
        <v>0</v>
      </c>
      <c r="J107" s="26"/>
      <c r="K107" s="27"/>
    </row>
    <row r="108" spans="1:11" ht="15.75" customHeight="1" thickBot="1">
      <c r="A108" s="28"/>
      <c r="B108" s="20" t="s">
        <v>224</v>
      </c>
      <c r="C108" s="28"/>
      <c r="D108" s="20"/>
      <c r="E108" s="20"/>
      <c r="F108" s="20"/>
      <c r="G108" s="20"/>
      <c r="H108" s="20"/>
      <c r="I108" s="30">
        <f t="shared" si="4"/>
        <v>0</v>
      </c>
      <c r="J108" s="20"/>
      <c r="K108" s="31"/>
    </row>
    <row r="109" spans="1:11" ht="15.75" customHeight="1">
      <c r="A109" s="32" t="s">
        <v>225</v>
      </c>
      <c r="B109" s="33" t="s">
        <v>226</v>
      </c>
      <c r="C109" s="32"/>
      <c r="D109" s="33"/>
      <c r="E109" s="33"/>
      <c r="F109" s="33"/>
      <c r="G109" s="33"/>
      <c r="H109" s="33"/>
      <c r="I109" s="35">
        <f t="shared" si="4"/>
        <v>0</v>
      </c>
      <c r="J109" s="26"/>
      <c r="K109" s="27"/>
    </row>
    <row r="110" spans="1:11" ht="15.75" customHeight="1" thickBot="1">
      <c r="A110" s="28"/>
      <c r="B110" s="20" t="s">
        <v>227</v>
      </c>
      <c r="C110" s="28"/>
      <c r="D110" s="20"/>
      <c r="E110" s="20"/>
      <c r="F110" s="20"/>
      <c r="G110" s="20"/>
      <c r="H110" s="20"/>
      <c r="I110" s="30">
        <f t="shared" si="4"/>
        <v>0</v>
      </c>
      <c r="J110" s="20"/>
      <c r="K110" s="31"/>
    </row>
    <row r="111" spans="1:11" ht="15.75" customHeight="1">
      <c r="A111" s="32" t="s">
        <v>228</v>
      </c>
      <c r="B111" s="33" t="s">
        <v>229</v>
      </c>
      <c r="C111" s="32"/>
      <c r="D111" s="33"/>
      <c r="E111" s="33"/>
      <c r="F111" s="33"/>
      <c r="G111" s="33"/>
      <c r="H111" s="33"/>
      <c r="I111" s="35">
        <f t="shared" si="4"/>
        <v>0</v>
      </c>
      <c r="J111" s="26"/>
      <c r="K111" s="27"/>
    </row>
    <row r="112" spans="1:11" ht="15.75" customHeight="1" thickBot="1">
      <c r="A112" s="28"/>
      <c r="B112" s="20" t="s">
        <v>0</v>
      </c>
      <c r="C112" s="28"/>
      <c r="D112" s="20"/>
      <c r="E112" s="20"/>
      <c r="F112" s="20"/>
      <c r="G112" s="20"/>
      <c r="H112" s="20"/>
      <c r="I112" s="30">
        <f t="shared" si="4"/>
        <v>0</v>
      </c>
      <c r="J112" s="20"/>
      <c r="K112" s="31"/>
    </row>
    <row r="113" spans="1:11" ht="15.75" customHeight="1">
      <c r="A113" s="32" t="s">
        <v>1</v>
      </c>
      <c r="B113" s="33" t="s">
        <v>2</v>
      </c>
      <c r="C113" s="32"/>
      <c r="D113" s="33"/>
      <c r="E113" s="33"/>
      <c r="F113" s="33"/>
      <c r="G113" s="33"/>
      <c r="H113" s="33"/>
      <c r="I113" s="35">
        <f t="shared" si="4"/>
        <v>0</v>
      </c>
      <c r="J113" s="26"/>
      <c r="K113" s="27"/>
    </row>
    <row r="114" spans="1:11" ht="15.75" customHeight="1" thickBot="1">
      <c r="A114" s="28"/>
      <c r="B114" s="20" t="s">
        <v>3</v>
      </c>
      <c r="C114" s="28"/>
      <c r="D114" s="20"/>
      <c r="E114" s="20"/>
      <c r="F114" s="20"/>
      <c r="G114" s="20"/>
      <c r="H114" s="20"/>
      <c r="I114" s="30">
        <f t="shared" si="4"/>
        <v>0</v>
      </c>
      <c r="J114" s="20"/>
      <c r="K114" s="31"/>
    </row>
    <row r="115" spans="1:11" ht="15.75" customHeight="1">
      <c r="A115" s="32" t="s">
        <v>4</v>
      </c>
      <c r="B115" s="33" t="s">
        <v>5</v>
      </c>
      <c r="C115" s="32"/>
      <c r="D115" s="33"/>
      <c r="E115" s="33"/>
      <c r="F115" s="33"/>
      <c r="G115" s="33"/>
      <c r="H115" s="33"/>
      <c r="I115" s="35">
        <f t="shared" si="4"/>
        <v>0</v>
      </c>
      <c r="J115" s="26"/>
      <c r="K115" s="27"/>
    </row>
    <row r="116" spans="1:11" ht="15.75" customHeight="1">
      <c r="A116" s="32"/>
      <c r="B116" s="33" t="s">
        <v>7</v>
      </c>
      <c r="C116" s="36"/>
      <c r="D116" s="26"/>
      <c r="E116" s="26"/>
      <c r="F116" s="26"/>
      <c r="G116" s="26"/>
      <c r="H116" s="26"/>
      <c r="I116" s="37">
        <f t="shared" si="4"/>
        <v>0</v>
      </c>
      <c r="J116" s="26"/>
      <c r="K116" s="27"/>
    </row>
    <row r="117" spans="1:11" ht="15.75" customHeight="1" thickBot="1">
      <c r="A117" s="28"/>
      <c r="B117" s="20" t="s">
        <v>8</v>
      </c>
      <c r="C117" s="28"/>
      <c r="D117" s="20"/>
      <c r="E117" s="20">
        <v>0.5</v>
      </c>
      <c r="F117" s="20">
        <v>1.5</v>
      </c>
      <c r="G117" s="20"/>
      <c r="H117" s="20"/>
      <c r="I117" s="30">
        <f t="shared" si="4"/>
        <v>2</v>
      </c>
      <c r="J117" s="20"/>
      <c r="K117" s="31"/>
    </row>
    <row r="118" spans="1:11" ht="15.75" customHeight="1">
      <c r="A118" s="32" t="s">
        <v>9</v>
      </c>
      <c r="B118" s="33" t="s">
        <v>10</v>
      </c>
      <c r="C118" s="32"/>
      <c r="D118" s="33"/>
      <c r="E118" s="33"/>
      <c r="F118" s="33"/>
      <c r="G118" s="33"/>
      <c r="H118" s="33"/>
      <c r="I118" s="35">
        <f t="shared" si="4"/>
        <v>0</v>
      </c>
      <c r="J118" s="26"/>
      <c r="K118" s="27"/>
    </row>
    <row r="119" spans="1:11" ht="15.75" customHeight="1" thickBot="1">
      <c r="A119" s="28"/>
      <c r="B119" s="20" t="s">
        <v>11</v>
      </c>
      <c r="C119" s="28"/>
      <c r="D119" s="20"/>
      <c r="E119" s="20"/>
      <c r="F119" s="20"/>
      <c r="G119" s="20"/>
      <c r="H119" s="20"/>
      <c r="I119" s="30">
        <f t="shared" si="4"/>
        <v>0</v>
      </c>
      <c r="J119" s="20"/>
      <c r="K119" s="31"/>
    </row>
    <row r="120" spans="1:11" ht="15.75" customHeight="1">
      <c r="A120" s="32" t="s">
        <v>12</v>
      </c>
      <c r="B120" s="33" t="s">
        <v>13</v>
      </c>
      <c r="C120" s="32"/>
      <c r="D120" s="33"/>
      <c r="E120" s="33"/>
      <c r="F120" s="33"/>
      <c r="G120" s="33"/>
      <c r="H120" s="33"/>
      <c r="I120" s="35">
        <f t="shared" si="4"/>
        <v>0</v>
      </c>
      <c r="J120" s="26"/>
      <c r="K120" s="27"/>
    </row>
    <row r="121" spans="1:11" ht="15.75" customHeight="1" thickBot="1">
      <c r="A121" s="28"/>
      <c r="B121" s="20" t="s">
        <v>14</v>
      </c>
      <c r="C121" s="28"/>
      <c r="D121" s="20"/>
      <c r="E121" s="20"/>
      <c r="F121" s="20">
        <v>7.25</v>
      </c>
      <c r="G121" s="20"/>
      <c r="H121" s="20"/>
      <c r="I121" s="30">
        <f t="shared" si="4"/>
        <v>7.25</v>
      </c>
      <c r="J121" s="20"/>
      <c r="K121" s="31"/>
    </row>
    <row r="122" spans="1:11" ht="15.75" customHeight="1">
      <c r="A122" s="32" t="s">
        <v>15</v>
      </c>
      <c r="B122" s="33" t="s">
        <v>16</v>
      </c>
      <c r="C122" s="32"/>
      <c r="D122" s="33"/>
      <c r="E122" s="33"/>
      <c r="F122" s="33">
        <v>0.25</v>
      </c>
      <c r="G122" s="33"/>
      <c r="H122" s="33"/>
      <c r="I122" s="35">
        <f t="shared" si="4"/>
        <v>0.25</v>
      </c>
      <c r="J122" s="26"/>
      <c r="K122" s="27"/>
    </row>
    <row r="123" spans="1:11" ht="15.75" customHeight="1" thickBot="1">
      <c r="A123" s="28"/>
      <c r="B123" s="20" t="s">
        <v>17</v>
      </c>
      <c r="C123" s="28"/>
      <c r="D123" s="20"/>
      <c r="E123" s="20"/>
      <c r="F123" s="20"/>
      <c r="G123" s="20">
        <v>3</v>
      </c>
      <c r="H123" s="20"/>
      <c r="I123" s="30">
        <f t="shared" si="4"/>
        <v>3</v>
      </c>
      <c r="J123" s="20"/>
      <c r="K123" s="31"/>
    </row>
    <row r="124" spans="1:11" ht="15.75" customHeight="1">
      <c r="A124" s="32" t="s">
        <v>18</v>
      </c>
      <c r="B124" s="33" t="s">
        <v>19</v>
      </c>
      <c r="C124" s="32"/>
      <c r="D124" s="33"/>
      <c r="E124" s="33"/>
      <c r="F124" s="33"/>
      <c r="G124" s="33">
        <v>6.25</v>
      </c>
      <c r="H124" s="33"/>
      <c r="I124" s="35">
        <f t="shared" si="4"/>
        <v>6.25</v>
      </c>
      <c r="J124" s="26"/>
      <c r="K124" s="27"/>
    </row>
    <row r="125" spans="1:11" ht="15.75" customHeight="1" thickBot="1">
      <c r="A125" s="28"/>
      <c r="B125" s="20" t="s">
        <v>20</v>
      </c>
      <c r="C125" s="28"/>
      <c r="D125" s="20"/>
      <c r="E125" s="20"/>
      <c r="F125" s="20"/>
      <c r="G125" s="20">
        <v>6.25</v>
      </c>
      <c r="H125" s="20"/>
      <c r="I125" s="30">
        <f t="shared" si="4"/>
        <v>6.25</v>
      </c>
      <c r="J125" s="20"/>
      <c r="K125" s="31"/>
    </row>
    <row r="126" spans="1:11" ht="15.75" customHeight="1" thickBot="1">
      <c r="A126" s="38" t="s">
        <v>208</v>
      </c>
      <c r="B126" s="39"/>
      <c r="C126" s="28">
        <f aca="true" t="shared" si="5" ref="C126:H126">SUM(C100:C125)</f>
        <v>0</v>
      </c>
      <c r="D126" s="20">
        <f t="shared" si="5"/>
        <v>0</v>
      </c>
      <c r="E126" s="20">
        <f t="shared" si="5"/>
        <v>0.5</v>
      </c>
      <c r="F126" s="20">
        <f t="shared" si="5"/>
        <v>9</v>
      </c>
      <c r="G126" s="20">
        <f t="shared" si="5"/>
        <v>15.5</v>
      </c>
      <c r="H126" s="20">
        <f t="shared" si="5"/>
        <v>0</v>
      </c>
      <c r="I126" s="30">
        <f t="shared" si="4"/>
        <v>25</v>
      </c>
      <c r="J126" s="20">
        <f>SUM(J100:J125)</f>
        <v>0</v>
      </c>
      <c r="K126" s="31">
        <f>SUM(K100:K125)</f>
        <v>0</v>
      </c>
    </row>
    <row r="127" spans="1:11" ht="15.75" customHeight="1">
      <c r="A127" s="2"/>
      <c r="B127" s="2"/>
      <c r="C127" s="5"/>
      <c r="D127" s="5"/>
      <c r="E127" s="5"/>
      <c r="F127" s="5"/>
      <c r="G127" s="5"/>
      <c r="H127" s="5"/>
      <c r="I127" s="2"/>
      <c r="J127" s="5"/>
      <c r="K127" s="41"/>
    </row>
    <row r="128" spans="1:11" ht="15.75" customHeight="1">
      <c r="A128" s="2"/>
      <c r="B128" s="2"/>
      <c r="C128" s="5"/>
      <c r="D128" s="5"/>
      <c r="E128" s="5"/>
      <c r="F128" s="5"/>
      <c r="G128" s="5"/>
      <c r="H128" s="5"/>
      <c r="I128" s="2"/>
      <c r="J128" s="5"/>
      <c r="K128" s="41"/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defaultGridColor="0" zoomScale="85" zoomScaleNormal="85" colorId="37" workbookViewId="0" topLeftCell="A1">
      <pane ySplit="4" topLeftCell="MZI5" activePane="bottomLeft" state="frozen"/>
      <selection pane="topLeft" activeCell="L4" sqref="L4"/>
      <selection pane="bottomLeft" activeCell="A1" sqref="A1"/>
    </sheetView>
  </sheetViews>
  <sheetFormatPr defaultColWidth="11.00390625" defaultRowHeight="21.75" customHeight="1"/>
  <cols>
    <col min="1" max="4" width="10.75390625" style="4" customWidth="1"/>
    <col min="5" max="7" width="9.625" style="4" customWidth="1"/>
    <col min="8" max="9" width="10.75390625" style="4" customWidth="1"/>
    <col min="10" max="12" width="9.625" style="4" customWidth="1"/>
    <col min="13" max="14" width="10.75390625" style="4" customWidth="1"/>
    <col min="15" max="18" width="9.625" style="4" customWidth="1"/>
    <col min="19" max="16384" width="10.75390625" style="4" customWidth="1"/>
  </cols>
  <sheetData>
    <row r="1" spans="1:14" ht="21.75" customHeight="1">
      <c r="A1" s="42" t="s">
        <v>195</v>
      </c>
      <c r="B1" s="5"/>
      <c r="C1" s="5"/>
      <c r="D1"/>
      <c r="E1" s="6"/>
      <c r="F1" s="5"/>
      <c r="G1" s="6" t="s">
        <v>144</v>
      </c>
      <c r="H1" s="5"/>
      <c r="I1" s="5"/>
      <c r="J1" s="5"/>
      <c r="K1" s="5"/>
      <c r="L1" s="5"/>
      <c r="M1" s="5"/>
      <c r="N1" s="5"/>
    </row>
    <row r="2" spans="1:14" ht="21.75" customHeight="1" thickBot="1">
      <c r="A2" s="42" t="s">
        <v>197</v>
      </c>
      <c r="B2" s="5"/>
      <c r="C2" s="5"/>
      <c r="F2" s="5"/>
      <c r="G2" s="5"/>
      <c r="H2" s="5"/>
      <c r="I2" s="5"/>
      <c r="J2" s="5"/>
      <c r="K2" s="5"/>
      <c r="L2" s="5"/>
      <c r="M2" s="5"/>
      <c r="N2" s="5"/>
    </row>
    <row r="3" spans="1:18" ht="21.75" customHeight="1">
      <c r="A3" s="12"/>
      <c r="B3" s="102"/>
      <c r="C3" s="100" t="s">
        <v>145</v>
      </c>
      <c r="D3" s="100"/>
      <c r="E3" s="100"/>
      <c r="F3" s="100"/>
      <c r="G3" s="15"/>
      <c r="H3" s="100" t="s">
        <v>146</v>
      </c>
      <c r="I3" s="100"/>
      <c r="J3" s="100"/>
      <c r="K3" s="100"/>
      <c r="L3" s="15"/>
      <c r="M3" s="100" t="s">
        <v>147</v>
      </c>
      <c r="N3" s="100"/>
      <c r="O3" s="100"/>
      <c r="P3" s="15"/>
      <c r="Q3" s="162" t="s">
        <v>148</v>
      </c>
      <c r="R3" s="163"/>
    </row>
    <row r="4" spans="1:18" ht="25.5" customHeight="1" thickBot="1">
      <c r="A4" s="77" t="s">
        <v>200</v>
      </c>
      <c r="B4" s="103" t="s">
        <v>201</v>
      </c>
      <c r="C4" s="164" t="s">
        <v>149</v>
      </c>
      <c r="D4" s="164"/>
      <c r="E4" s="165" t="s">
        <v>34</v>
      </c>
      <c r="F4" s="166" t="s">
        <v>150</v>
      </c>
      <c r="G4" s="167" t="s">
        <v>47</v>
      </c>
      <c r="H4" s="168" t="s">
        <v>149</v>
      </c>
      <c r="I4" s="169"/>
      <c r="J4" s="170" t="s">
        <v>151</v>
      </c>
      <c r="K4" s="170" t="s">
        <v>152</v>
      </c>
      <c r="L4" s="171" t="s">
        <v>47</v>
      </c>
      <c r="M4" s="168" t="s">
        <v>149</v>
      </c>
      <c r="N4" s="169"/>
      <c r="O4" s="168" t="s">
        <v>211</v>
      </c>
      <c r="P4" s="167" t="s">
        <v>47</v>
      </c>
      <c r="Q4" s="165" t="s">
        <v>153</v>
      </c>
      <c r="R4" s="172" t="s">
        <v>47</v>
      </c>
    </row>
    <row r="5" spans="1:18" ht="21.75" customHeight="1">
      <c r="A5" s="22" t="s">
        <v>212</v>
      </c>
      <c r="B5" s="173" t="s">
        <v>213</v>
      </c>
      <c r="C5" s="174"/>
      <c r="D5" s="174"/>
      <c r="E5" s="82"/>
      <c r="F5" s="82"/>
      <c r="G5" s="83"/>
      <c r="H5" s="175"/>
      <c r="I5" s="175"/>
      <c r="J5" s="176"/>
      <c r="K5" s="176"/>
      <c r="L5" s="177"/>
      <c r="M5" s="178"/>
      <c r="N5" s="178"/>
      <c r="O5" s="176"/>
      <c r="P5" s="27"/>
      <c r="Q5" s="179">
        <f aca="true" t="shared" si="0" ref="Q5:Q30">SUM(E5-F5+J5-K5+O5)</f>
        <v>0</v>
      </c>
      <c r="R5" s="180">
        <f aca="true" t="shared" si="1" ref="R5:R30">SUM(G5+L5+P5)</f>
        <v>0</v>
      </c>
    </row>
    <row r="6" spans="1:18" ht="21.75" customHeight="1" thickBot="1">
      <c r="A6" s="28"/>
      <c r="B6" s="80" t="s">
        <v>214</v>
      </c>
      <c r="C6" s="166"/>
      <c r="D6" s="166"/>
      <c r="E6" s="90"/>
      <c r="F6" s="90"/>
      <c r="G6" s="91"/>
      <c r="H6" s="181"/>
      <c r="I6" s="181"/>
      <c r="J6" s="182"/>
      <c r="K6" s="182"/>
      <c r="L6" s="183"/>
      <c r="M6" s="184"/>
      <c r="N6" s="184"/>
      <c r="O6" s="182"/>
      <c r="P6" s="31"/>
      <c r="Q6" s="185">
        <f t="shared" si="0"/>
        <v>0</v>
      </c>
      <c r="R6" s="186">
        <f t="shared" si="1"/>
        <v>0</v>
      </c>
    </row>
    <row r="7" spans="1:18" ht="21.75" customHeight="1">
      <c r="A7" s="32" t="s">
        <v>215</v>
      </c>
      <c r="B7" s="187" t="s">
        <v>216</v>
      </c>
      <c r="C7" s="188"/>
      <c r="D7" s="188"/>
      <c r="E7" s="93"/>
      <c r="F7" s="93"/>
      <c r="G7" s="88"/>
      <c r="H7" s="175"/>
      <c r="I7" s="175"/>
      <c r="J7" s="176"/>
      <c r="K7" s="176"/>
      <c r="L7" s="177"/>
      <c r="M7" s="178"/>
      <c r="N7" s="178"/>
      <c r="O7" s="176"/>
      <c r="P7" s="27"/>
      <c r="Q7" s="179">
        <f t="shared" si="0"/>
        <v>0</v>
      </c>
      <c r="R7" s="180">
        <f t="shared" si="1"/>
        <v>0</v>
      </c>
    </row>
    <row r="8" spans="1:18" ht="21.75" customHeight="1" thickBot="1">
      <c r="A8" s="28"/>
      <c r="B8" s="80" t="s">
        <v>217</v>
      </c>
      <c r="C8" s="166"/>
      <c r="D8" s="166"/>
      <c r="E8" s="90"/>
      <c r="F8" s="90"/>
      <c r="G8" s="91"/>
      <c r="H8" s="181"/>
      <c r="I8" s="181"/>
      <c r="J8" s="182"/>
      <c r="K8" s="182"/>
      <c r="L8" s="183"/>
      <c r="M8" s="184"/>
      <c r="N8" s="181"/>
      <c r="O8" s="182"/>
      <c r="P8" s="31"/>
      <c r="Q8" s="185">
        <f t="shared" si="0"/>
        <v>0</v>
      </c>
      <c r="R8" s="186">
        <f t="shared" si="1"/>
        <v>0</v>
      </c>
    </row>
    <row r="9" spans="1:18" ht="21.75" customHeight="1">
      <c r="A9" s="32" t="s">
        <v>218</v>
      </c>
      <c r="B9" s="187" t="s">
        <v>219</v>
      </c>
      <c r="C9" s="188"/>
      <c r="D9" s="188"/>
      <c r="E9" s="93"/>
      <c r="F9" s="93"/>
      <c r="G9" s="88"/>
      <c r="H9" s="175"/>
      <c r="I9" s="175"/>
      <c r="J9" s="176"/>
      <c r="K9" s="176"/>
      <c r="L9" s="177"/>
      <c r="M9" s="178"/>
      <c r="N9" s="178"/>
      <c r="O9" s="176"/>
      <c r="P9" s="27"/>
      <c r="Q9" s="179">
        <f t="shared" si="0"/>
        <v>0</v>
      </c>
      <c r="R9" s="180">
        <f t="shared" si="1"/>
        <v>0</v>
      </c>
    </row>
    <row r="10" spans="1:18" ht="21.75" customHeight="1">
      <c r="A10" s="32"/>
      <c r="B10" s="187" t="s">
        <v>220</v>
      </c>
      <c r="C10" s="188"/>
      <c r="D10" s="188"/>
      <c r="E10" s="93"/>
      <c r="F10" s="93"/>
      <c r="G10" s="88"/>
      <c r="H10" s="175"/>
      <c r="I10" s="175"/>
      <c r="J10" s="176"/>
      <c r="K10" s="176"/>
      <c r="L10" s="177"/>
      <c r="M10" s="178"/>
      <c r="N10" s="178"/>
      <c r="O10" s="176"/>
      <c r="P10" s="27"/>
      <c r="Q10" s="179">
        <f t="shared" si="0"/>
        <v>0</v>
      </c>
      <c r="R10" s="180">
        <f t="shared" si="1"/>
        <v>0</v>
      </c>
    </row>
    <row r="11" spans="1:18" ht="21.75" customHeight="1" thickBot="1">
      <c r="A11" s="28"/>
      <c r="B11" s="80" t="s">
        <v>221</v>
      </c>
      <c r="C11" s="166"/>
      <c r="D11" s="166"/>
      <c r="E11" s="90"/>
      <c r="F11" s="90"/>
      <c r="G11" s="91"/>
      <c r="H11" s="181"/>
      <c r="I11" s="181"/>
      <c r="J11" s="182"/>
      <c r="K11" s="182"/>
      <c r="L11" s="183"/>
      <c r="M11" s="184"/>
      <c r="N11" s="184"/>
      <c r="O11" s="182"/>
      <c r="P11" s="31"/>
      <c r="Q11" s="185">
        <f t="shared" si="0"/>
        <v>0</v>
      </c>
      <c r="R11" s="186">
        <f t="shared" si="1"/>
        <v>0</v>
      </c>
    </row>
    <row r="12" spans="1:18" ht="21.75" customHeight="1">
      <c r="A12" s="32" t="s">
        <v>222</v>
      </c>
      <c r="B12" s="187" t="s">
        <v>223</v>
      </c>
      <c r="C12" s="188"/>
      <c r="D12" s="188"/>
      <c r="E12" s="93"/>
      <c r="F12" s="93"/>
      <c r="G12" s="88"/>
      <c r="H12" s="175"/>
      <c r="I12" s="175"/>
      <c r="J12" s="176"/>
      <c r="K12" s="176"/>
      <c r="L12" s="177"/>
      <c r="M12" s="178"/>
      <c r="N12" s="178"/>
      <c r="O12" s="176"/>
      <c r="P12" s="27"/>
      <c r="Q12" s="179">
        <f t="shared" si="0"/>
        <v>0</v>
      </c>
      <c r="R12" s="180">
        <f t="shared" si="1"/>
        <v>0</v>
      </c>
    </row>
    <row r="13" spans="1:18" ht="21.75" customHeight="1" thickBot="1">
      <c r="A13" s="28"/>
      <c r="B13" s="80" t="s">
        <v>224</v>
      </c>
      <c r="C13" s="166"/>
      <c r="D13" s="166"/>
      <c r="E13" s="90"/>
      <c r="F13" s="90"/>
      <c r="G13" s="91"/>
      <c r="H13" s="181"/>
      <c r="I13" s="181"/>
      <c r="J13" s="182"/>
      <c r="K13" s="182"/>
      <c r="L13" s="183"/>
      <c r="M13" s="184"/>
      <c r="N13" s="184"/>
      <c r="O13" s="182"/>
      <c r="P13" s="31"/>
      <c r="Q13" s="185">
        <f t="shared" si="0"/>
        <v>0</v>
      </c>
      <c r="R13" s="186">
        <f t="shared" si="1"/>
        <v>0</v>
      </c>
    </row>
    <row r="14" spans="1:18" ht="21.75" customHeight="1">
      <c r="A14" s="32" t="s">
        <v>225</v>
      </c>
      <c r="B14" s="187" t="s">
        <v>226</v>
      </c>
      <c r="C14" s="188"/>
      <c r="D14" s="188"/>
      <c r="E14" s="93"/>
      <c r="F14" s="93"/>
      <c r="G14" s="88"/>
      <c r="H14" s="175"/>
      <c r="I14" s="175"/>
      <c r="J14" s="176"/>
      <c r="K14" s="176"/>
      <c r="L14" s="177"/>
      <c r="M14" s="178"/>
      <c r="N14" s="178"/>
      <c r="O14" s="176"/>
      <c r="P14" s="27"/>
      <c r="Q14" s="179">
        <f t="shared" si="0"/>
        <v>0</v>
      </c>
      <c r="R14" s="180">
        <f t="shared" si="1"/>
        <v>0</v>
      </c>
    </row>
    <row r="15" spans="1:18" ht="21.75" customHeight="1" thickBot="1">
      <c r="A15" s="28"/>
      <c r="B15" s="80" t="s">
        <v>227</v>
      </c>
      <c r="C15" s="166"/>
      <c r="D15" s="166"/>
      <c r="E15" s="90"/>
      <c r="F15" s="90"/>
      <c r="G15" s="91"/>
      <c r="H15" s="181"/>
      <c r="I15" s="181"/>
      <c r="J15" s="182"/>
      <c r="K15" s="182"/>
      <c r="L15" s="183"/>
      <c r="M15" s="184"/>
      <c r="N15" s="184"/>
      <c r="O15" s="182"/>
      <c r="P15" s="31"/>
      <c r="Q15" s="185">
        <f t="shared" si="0"/>
        <v>0</v>
      </c>
      <c r="R15" s="186">
        <f t="shared" si="1"/>
        <v>0</v>
      </c>
    </row>
    <row r="16" spans="1:18" ht="21.75" customHeight="1">
      <c r="A16" s="32" t="s">
        <v>228</v>
      </c>
      <c r="B16" s="187" t="s">
        <v>229</v>
      </c>
      <c r="C16" s="188"/>
      <c r="D16" s="188"/>
      <c r="E16" s="93"/>
      <c r="F16" s="93"/>
      <c r="G16" s="88"/>
      <c r="H16" s="175"/>
      <c r="I16" s="175"/>
      <c r="J16" s="176"/>
      <c r="K16" s="176"/>
      <c r="L16" s="177"/>
      <c r="M16" s="178"/>
      <c r="N16" s="178"/>
      <c r="O16" s="176"/>
      <c r="P16" s="27"/>
      <c r="Q16" s="179">
        <f t="shared" si="0"/>
        <v>0</v>
      </c>
      <c r="R16" s="180">
        <f t="shared" si="1"/>
        <v>0</v>
      </c>
    </row>
    <row r="17" spans="1:18" ht="21.75" customHeight="1" thickBot="1">
      <c r="A17" s="28"/>
      <c r="B17" s="80" t="s">
        <v>0</v>
      </c>
      <c r="C17" s="166"/>
      <c r="D17" s="166"/>
      <c r="E17" s="90"/>
      <c r="F17" s="90"/>
      <c r="G17" s="91"/>
      <c r="H17" s="181"/>
      <c r="I17" s="181"/>
      <c r="J17" s="182"/>
      <c r="K17" s="182"/>
      <c r="L17" s="183"/>
      <c r="M17" s="184"/>
      <c r="N17" s="184"/>
      <c r="O17" s="182"/>
      <c r="P17" s="31"/>
      <c r="Q17" s="185">
        <f t="shared" si="0"/>
        <v>0</v>
      </c>
      <c r="R17" s="186">
        <f t="shared" si="1"/>
        <v>0</v>
      </c>
    </row>
    <row r="18" spans="1:18" ht="21.75" customHeight="1">
      <c r="A18" s="32" t="s">
        <v>1</v>
      </c>
      <c r="B18" s="187" t="s">
        <v>2</v>
      </c>
      <c r="C18" s="188"/>
      <c r="D18" s="188"/>
      <c r="E18" s="93"/>
      <c r="F18" s="93"/>
      <c r="G18" s="88"/>
      <c r="H18" s="175"/>
      <c r="I18" s="175"/>
      <c r="J18" s="176"/>
      <c r="K18" s="176"/>
      <c r="L18" s="177"/>
      <c r="M18" s="178"/>
      <c r="N18" s="178"/>
      <c r="O18" s="176"/>
      <c r="P18" s="27"/>
      <c r="Q18" s="179">
        <f t="shared" si="0"/>
        <v>0</v>
      </c>
      <c r="R18" s="180">
        <f t="shared" si="1"/>
        <v>0</v>
      </c>
    </row>
    <row r="19" spans="1:18" ht="21.75" customHeight="1" thickBot="1">
      <c r="A19" s="28"/>
      <c r="B19" s="80" t="s">
        <v>3</v>
      </c>
      <c r="C19" s="166"/>
      <c r="D19" s="166"/>
      <c r="E19" s="90"/>
      <c r="F19" s="90"/>
      <c r="G19" s="91"/>
      <c r="H19" s="181"/>
      <c r="I19" s="181"/>
      <c r="J19" s="182"/>
      <c r="K19" s="182"/>
      <c r="L19" s="183"/>
      <c r="M19" s="184"/>
      <c r="N19" s="184"/>
      <c r="O19" s="182"/>
      <c r="P19" s="31"/>
      <c r="Q19" s="185">
        <f t="shared" si="0"/>
        <v>0</v>
      </c>
      <c r="R19" s="186">
        <f t="shared" si="1"/>
        <v>0</v>
      </c>
    </row>
    <row r="20" spans="1:18" ht="21.75" customHeight="1">
      <c r="A20" s="32" t="s">
        <v>4</v>
      </c>
      <c r="B20" s="187" t="s">
        <v>5</v>
      </c>
      <c r="C20" s="188"/>
      <c r="D20" s="188"/>
      <c r="E20" s="93"/>
      <c r="F20" s="93"/>
      <c r="G20" s="88"/>
      <c r="H20" s="175"/>
      <c r="I20" s="175"/>
      <c r="J20" s="176"/>
      <c r="K20" s="176"/>
      <c r="L20" s="177"/>
      <c r="M20" s="178"/>
      <c r="N20" s="178"/>
      <c r="O20" s="176"/>
      <c r="P20" s="27"/>
      <c r="Q20" s="179">
        <f t="shared" si="0"/>
        <v>0</v>
      </c>
      <c r="R20" s="180">
        <f t="shared" si="1"/>
        <v>0</v>
      </c>
    </row>
    <row r="21" spans="1:18" ht="21.75" customHeight="1">
      <c r="A21" s="32"/>
      <c r="B21" s="187" t="s">
        <v>7</v>
      </c>
      <c r="C21" s="188"/>
      <c r="D21" s="188"/>
      <c r="E21" s="93"/>
      <c r="F21" s="93"/>
      <c r="G21" s="88"/>
      <c r="H21" s="175"/>
      <c r="I21" s="175"/>
      <c r="J21" s="176"/>
      <c r="K21" s="176"/>
      <c r="L21" s="177"/>
      <c r="M21" s="178"/>
      <c r="N21" s="178"/>
      <c r="O21" s="176"/>
      <c r="P21" s="27"/>
      <c r="Q21" s="179">
        <f t="shared" si="0"/>
        <v>0</v>
      </c>
      <c r="R21" s="180">
        <f t="shared" si="1"/>
        <v>0</v>
      </c>
    </row>
    <row r="22" spans="1:18" ht="21.75" customHeight="1" thickBot="1">
      <c r="A22" s="28"/>
      <c r="B22" s="80" t="s">
        <v>8</v>
      </c>
      <c r="C22" s="166"/>
      <c r="D22" s="166"/>
      <c r="E22" s="90"/>
      <c r="F22" s="90"/>
      <c r="G22" s="91"/>
      <c r="H22" s="181"/>
      <c r="I22" s="181"/>
      <c r="J22" s="182"/>
      <c r="K22" s="182"/>
      <c r="L22" s="183"/>
      <c r="M22" s="184"/>
      <c r="N22" s="184"/>
      <c r="O22" s="182"/>
      <c r="P22" s="31"/>
      <c r="Q22" s="185">
        <f t="shared" si="0"/>
        <v>0</v>
      </c>
      <c r="R22" s="186">
        <f t="shared" si="1"/>
        <v>0</v>
      </c>
    </row>
    <row r="23" spans="1:18" ht="21.75" customHeight="1">
      <c r="A23" s="32" t="s">
        <v>9</v>
      </c>
      <c r="B23" s="187" t="s">
        <v>10</v>
      </c>
      <c r="C23" s="188"/>
      <c r="D23" s="188"/>
      <c r="E23" s="93"/>
      <c r="F23" s="93"/>
      <c r="G23" s="88"/>
      <c r="H23" s="175"/>
      <c r="I23" s="175"/>
      <c r="J23" s="176"/>
      <c r="K23" s="176"/>
      <c r="L23" s="177"/>
      <c r="M23" s="178"/>
      <c r="N23" s="178"/>
      <c r="O23" s="176"/>
      <c r="P23" s="27"/>
      <c r="Q23" s="179">
        <f t="shared" si="0"/>
        <v>0</v>
      </c>
      <c r="R23" s="180">
        <f t="shared" si="1"/>
        <v>0</v>
      </c>
    </row>
    <row r="24" spans="1:18" ht="21.75" customHeight="1" thickBot="1">
      <c r="A24" s="28"/>
      <c r="B24" s="80" t="s">
        <v>11</v>
      </c>
      <c r="C24" s="166"/>
      <c r="D24" s="166"/>
      <c r="E24" s="90"/>
      <c r="F24" s="90"/>
      <c r="G24" s="91"/>
      <c r="H24" s="181"/>
      <c r="I24" s="181"/>
      <c r="J24" s="182"/>
      <c r="K24" s="182"/>
      <c r="L24" s="183"/>
      <c r="M24" s="184"/>
      <c r="N24" s="184"/>
      <c r="O24" s="182"/>
      <c r="P24" s="31"/>
      <c r="Q24" s="185">
        <f t="shared" si="0"/>
        <v>0</v>
      </c>
      <c r="R24" s="186">
        <f t="shared" si="1"/>
        <v>0</v>
      </c>
    </row>
    <row r="25" spans="1:18" ht="21.75" customHeight="1">
      <c r="A25" s="32" t="s">
        <v>12</v>
      </c>
      <c r="B25" s="187" t="s">
        <v>13</v>
      </c>
      <c r="C25" s="188"/>
      <c r="D25" s="188"/>
      <c r="E25" s="93"/>
      <c r="F25" s="93"/>
      <c r="G25" s="88"/>
      <c r="H25" s="175"/>
      <c r="I25" s="175"/>
      <c r="J25" s="176"/>
      <c r="K25" s="176"/>
      <c r="L25" s="177"/>
      <c r="M25" s="178"/>
      <c r="N25" s="178"/>
      <c r="O25" s="176"/>
      <c r="P25" s="27"/>
      <c r="Q25" s="179">
        <f t="shared" si="0"/>
        <v>0</v>
      </c>
      <c r="R25" s="180">
        <f t="shared" si="1"/>
        <v>0</v>
      </c>
    </row>
    <row r="26" spans="1:18" ht="21.75" customHeight="1" thickBot="1">
      <c r="A26" s="28"/>
      <c r="B26" s="80" t="s">
        <v>14</v>
      </c>
      <c r="C26" s="166"/>
      <c r="D26" s="166"/>
      <c r="E26" s="90"/>
      <c r="F26" s="90"/>
      <c r="G26" s="91"/>
      <c r="H26" s="181"/>
      <c r="I26" s="181"/>
      <c r="J26" s="182"/>
      <c r="K26" s="182"/>
      <c r="L26" s="183"/>
      <c r="M26" s="184"/>
      <c r="N26" s="184"/>
      <c r="O26" s="182"/>
      <c r="P26" s="31"/>
      <c r="Q26" s="185">
        <f t="shared" si="0"/>
        <v>0</v>
      </c>
      <c r="R26" s="186">
        <f t="shared" si="1"/>
        <v>0</v>
      </c>
    </row>
    <row r="27" spans="1:18" ht="21.75" customHeight="1">
      <c r="A27" s="32" t="s">
        <v>15</v>
      </c>
      <c r="B27" s="187" t="s">
        <v>16</v>
      </c>
      <c r="C27" s="188"/>
      <c r="D27" s="188"/>
      <c r="E27" s="93"/>
      <c r="F27" s="93"/>
      <c r="G27" s="88"/>
      <c r="H27" s="175"/>
      <c r="I27" s="175"/>
      <c r="J27" s="176"/>
      <c r="K27" s="176"/>
      <c r="L27" s="177"/>
      <c r="M27" s="178"/>
      <c r="N27" s="178"/>
      <c r="O27" s="176"/>
      <c r="P27" s="27"/>
      <c r="Q27" s="179">
        <f t="shared" si="0"/>
        <v>0</v>
      </c>
      <c r="R27" s="180">
        <f t="shared" si="1"/>
        <v>0</v>
      </c>
    </row>
    <row r="28" spans="1:18" ht="21.75" customHeight="1" thickBot="1">
      <c r="A28" s="28"/>
      <c r="B28" s="80" t="s">
        <v>17</v>
      </c>
      <c r="C28" s="166"/>
      <c r="D28" s="166"/>
      <c r="E28" s="90"/>
      <c r="F28" s="90"/>
      <c r="G28" s="91"/>
      <c r="H28" s="181"/>
      <c r="I28" s="181"/>
      <c r="J28" s="182"/>
      <c r="K28" s="182"/>
      <c r="L28" s="183"/>
      <c r="M28" s="184"/>
      <c r="N28" s="184"/>
      <c r="O28" s="182"/>
      <c r="P28" s="31"/>
      <c r="Q28" s="185">
        <f t="shared" si="0"/>
        <v>0</v>
      </c>
      <c r="R28" s="186">
        <f t="shared" si="1"/>
        <v>0</v>
      </c>
    </row>
    <row r="29" spans="1:18" ht="21.75" customHeight="1">
      <c r="A29" s="32" t="s">
        <v>18</v>
      </c>
      <c r="B29" s="187" t="s">
        <v>19</v>
      </c>
      <c r="C29" s="188"/>
      <c r="D29" s="188"/>
      <c r="E29" s="93"/>
      <c r="F29" s="93"/>
      <c r="G29" s="88"/>
      <c r="H29" s="175"/>
      <c r="I29" s="175"/>
      <c r="J29" s="176"/>
      <c r="K29" s="176"/>
      <c r="L29" s="177"/>
      <c r="M29" s="178"/>
      <c r="N29" s="178"/>
      <c r="O29" s="176"/>
      <c r="P29" s="27"/>
      <c r="Q29" s="179">
        <f t="shared" si="0"/>
        <v>0</v>
      </c>
      <c r="R29" s="180">
        <f t="shared" si="1"/>
        <v>0</v>
      </c>
    </row>
    <row r="30" spans="1:18" ht="21.75" customHeight="1" thickBot="1">
      <c r="A30" s="28"/>
      <c r="B30" s="80" t="s">
        <v>20</v>
      </c>
      <c r="C30" s="166"/>
      <c r="D30" s="166"/>
      <c r="E30" s="90"/>
      <c r="F30" s="90"/>
      <c r="G30" s="91"/>
      <c r="H30" s="181"/>
      <c r="I30" s="181"/>
      <c r="J30" s="182"/>
      <c r="K30" s="182"/>
      <c r="L30" s="183"/>
      <c r="M30" s="184"/>
      <c r="N30" s="184"/>
      <c r="O30" s="182"/>
      <c r="P30" s="31"/>
      <c r="Q30" s="185">
        <f t="shared" si="0"/>
        <v>0</v>
      </c>
      <c r="R30" s="186">
        <f t="shared" si="1"/>
        <v>0</v>
      </c>
    </row>
    <row r="31" spans="1:18" ht="21.75" customHeight="1" thickBot="1">
      <c r="A31" s="28" t="s">
        <v>208</v>
      </c>
      <c r="B31" s="189"/>
      <c r="C31" s="110"/>
      <c r="D31" s="20">
        <f>SUM(D5:D30)</f>
        <v>0</v>
      </c>
      <c r="E31" s="190">
        <f>SUM(E5:E30)</f>
        <v>0</v>
      </c>
      <c r="F31" s="90">
        <f>SUM(F5:F30)</f>
        <v>0</v>
      </c>
      <c r="G31" s="191">
        <f>SUM(G5:G30)</f>
        <v>0</v>
      </c>
      <c r="H31" s="192"/>
      <c r="I31" s="193">
        <f>SUM(I5:I30)</f>
        <v>0</v>
      </c>
      <c r="J31" s="131">
        <f>SUM(J5:J30)</f>
        <v>0</v>
      </c>
      <c r="K31" s="131">
        <f>SUM(K5:K30)</f>
        <v>0</v>
      </c>
      <c r="L31" s="31">
        <f>SUM(L5:L30)</f>
        <v>0</v>
      </c>
      <c r="M31" s="110"/>
      <c r="N31" s="20">
        <f>SUM(N5:N30)</f>
        <v>0</v>
      </c>
      <c r="O31" s="190">
        <f>SUM(O5:O30)</f>
        <v>0</v>
      </c>
      <c r="P31" s="91">
        <f>SUM(P5:P30)</f>
        <v>0</v>
      </c>
      <c r="Q31" s="190">
        <f>SUM(Q5:Q30)</f>
        <v>0</v>
      </c>
      <c r="R31" s="91">
        <f>SUM(R5:R30)</f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60" verticalDpi="36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12.75"/>
  <cols>
    <col min="1" max="2" width="10.75390625" style="4" customWidth="1"/>
    <col min="3" max="3" width="12.625" style="4" customWidth="1"/>
    <col min="4" max="16384" width="10.75390625" style="4" customWidth="1"/>
  </cols>
  <sheetData>
    <row r="1" spans="1:8" ht="16.5" customHeight="1">
      <c r="A1" s="42" t="s">
        <v>195</v>
      </c>
      <c r="B1" s="5"/>
      <c r="E1" s="6" t="s">
        <v>154</v>
      </c>
      <c r="F1" s="6"/>
      <c r="G1" s="5"/>
      <c r="H1" s="5"/>
    </row>
    <row r="2" spans="1:8" ht="19.5" customHeight="1" thickBot="1">
      <c r="A2" s="42" t="s">
        <v>197</v>
      </c>
      <c r="B2" s="5"/>
      <c r="C2" s="8"/>
      <c r="D2" s="5"/>
      <c r="E2" s="5"/>
      <c r="F2" s="5"/>
      <c r="G2" s="5"/>
      <c r="H2" s="5"/>
    </row>
    <row r="3" spans="1:8" ht="12">
      <c r="A3" s="43"/>
      <c r="B3" s="13"/>
      <c r="C3" s="100" t="s">
        <v>156</v>
      </c>
      <c r="D3" s="71"/>
      <c r="E3" s="71" t="s">
        <v>157</v>
      </c>
      <c r="F3" s="101" t="s">
        <v>133</v>
      </c>
      <c r="G3" s="101"/>
      <c r="H3" s="102"/>
    </row>
    <row r="4" spans="1:8" s="198" customFormat="1" ht="16.5" customHeight="1" thickBot="1">
      <c r="A4" s="194" t="s">
        <v>200</v>
      </c>
      <c r="B4" s="195" t="s">
        <v>201</v>
      </c>
      <c r="C4" s="196" t="s">
        <v>158</v>
      </c>
      <c r="D4" s="196" t="s">
        <v>159</v>
      </c>
      <c r="E4" s="195" t="s">
        <v>160</v>
      </c>
      <c r="F4" s="195" t="s">
        <v>78</v>
      </c>
      <c r="G4" s="195" t="s">
        <v>211</v>
      </c>
      <c r="H4" s="197" t="s">
        <v>208</v>
      </c>
    </row>
    <row r="5" spans="1:8" ht="12">
      <c r="A5" s="22" t="s">
        <v>212</v>
      </c>
      <c r="B5" s="24" t="s">
        <v>213</v>
      </c>
      <c r="C5" s="104"/>
      <c r="D5" s="105"/>
      <c r="E5" s="82">
        <f>'Alimentation élevages et Temps'!$J$6</f>
        <v>0</v>
      </c>
      <c r="F5" s="104"/>
      <c r="G5" s="105"/>
      <c r="H5" s="27">
        <f aca="true" t="shared" si="0" ref="H5:H31">SUM(D5+E5+G5)</f>
        <v>0</v>
      </c>
    </row>
    <row r="6" spans="1:8" ht="12.75" thickBot="1">
      <c r="A6" s="32"/>
      <c r="B6" s="33" t="s">
        <v>214</v>
      </c>
      <c r="C6" s="106"/>
      <c r="D6" s="87"/>
      <c r="E6" s="93">
        <f>'Alimentation élevages et Temps'!$J$7</f>
        <v>0</v>
      </c>
      <c r="F6" s="106"/>
      <c r="G6" s="87"/>
      <c r="H6" s="27">
        <f t="shared" si="0"/>
        <v>0</v>
      </c>
    </row>
    <row r="7" spans="1:8" ht="12">
      <c r="A7" s="22" t="s">
        <v>215</v>
      </c>
      <c r="B7" s="24" t="s">
        <v>216</v>
      </c>
      <c r="C7" s="104"/>
      <c r="D7" s="105"/>
      <c r="E7" s="82">
        <f>'Alimentation élevages et Temps'!$J$8</f>
        <v>0</v>
      </c>
      <c r="F7" s="104"/>
      <c r="G7" s="105"/>
      <c r="H7" s="199">
        <f t="shared" si="0"/>
        <v>0</v>
      </c>
    </row>
    <row r="8" spans="1:8" ht="12.75" thickBot="1">
      <c r="A8" s="32"/>
      <c r="B8" s="33" t="s">
        <v>217</v>
      </c>
      <c r="C8" s="106"/>
      <c r="D8" s="87"/>
      <c r="E8" s="93">
        <f>'Alimentation élevages et Temps'!$J$9</f>
        <v>0</v>
      </c>
      <c r="F8" s="106"/>
      <c r="G8" s="87"/>
      <c r="H8" s="27">
        <f t="shared" si="0"/>
        <v>0</v>
      </c>
    </row>
    <row r="9" spans="1:8" ht="12">
      <c r="A9" s="22" t="s">
        <v>218</v>
      </c>
      <c r="B9" s="24" t="s">
        <v>219</v>
      </c>
      <c r="C9" s="104"/>
      <c r="D9" s="105"/>
      <c r="E9" s="82">
        <f>'Alimentation élevages et Temps'!$J$10</f>
        <v>0</v>
      </c>
      <c r="F9" s="104"/>
      <c r="G9" s="105"/>
      <c r="H9" s="199">
        <f t="shared" si="0"/>
        <v>0</v>
      </c>
    </row>
    <row r="10" spans="1:8" ht="12">
      <c r="A10" s="32"/>
      <c r="B10" s="33" t="s">
        <v>220</v>
      </c>
      <c r="C10" s="106"/>
      <c r="D10" s="87"/>
      <c r="E10" s="93">
        <f>'Alimentation élevages et Temps'!$J$11</f>
        <v>0</v>
      </c>
      <c r="F10" s="106"/>
      <c r="G10" s="87"/>
      <c r="H10" s="27">
        <f t="shared" si="0"/>
        <v>0</v>
      </c>
    </row>
    <row r="11" spans="1:8" ht="12.75" thickBot="1">
      <c r="A11" s="32"/>
      <c r="B11" s="33" t="s">
        <v>221</v>
      </c>
      <c r="C11" s="106"/>
      <c r="D11" s="87"/>
      <c r="E11" s="93">
        <f>'Alimentation élevages et Temps'!$J$12</f>
        <v>0</v>
      </c>
      <c r="F11" s="106"/>
      <c r="G11" s="87"/>
      <c r="H11" s="27">
        <f t="shared" si="0"/>
        <v>0</v>
      </c>
    </row>
    <row r="12" spans="1:8" ht="12">
      <c r="A12" s="22" t="s">
        <v>222</v>
      </c>
      <c r="B12" s="24" t="s">
        <v>223</v>
      </c>
      <c r="C12" s="104"/>
      <c r="D12" s="105"/>
      <c r="E12" s="82">
        <f>'Alimentation élevages et Temps'!$J$13</f>
        <v>0</v>
      </c>
      <c r="F12" s="104"/>
      <c r="G12" s="105"/>
      <c r="H12" s="199">
        <f t="shared" si="0"/>
        <v>0</v>
      </c>
    </row>
    <row r="13" spans="1:8" ht="12.75" thickBot="1">
      <c r="A13" s="32"/>
      <c r="B13" s="33" t="s">
        <v>224</v>
      </c>
      <c r="C13" s="106"/>
      <c r="D13" s="87"/>
      <c r="E13" s="93">
        <f>'Alimentation élevages et Temps'!$J$14</f>
        <v>0</v>
      </c>
      <c r="F13" s="106"/>
      <c r="G13" s="87"/>
      <c r="H13" s="27">
        <f t="shared" si="0"/>
        <v>0</v>
      </c>
    </row>
    <row r="14" spans="1:8" ht="12">
      <c r="A14" s="22" t="s">
        <v>225</v>
      </c>
      <c r="B14" s="24" t="s">
        <v>226</v>
      </c>
      <c r="C14" s="104"/>
      <c r="D14" s="105"/>
      <c r="E14" s="82">
        <f>'Alimentation élevages et Temps'!$J$15</f>
        <v>0</v>
      </c>
      <c r="F14" s="104"/>
      <c r="G14" s="105"/>
      <c r="H14" s="199">
        <f t="shared" si="0"/>
        <v>0</v>
      </c>
    </row>
    <row r="15" spans="1:8" ht="12.75" thickBot="1">
      <c r="A15" s="32"/>
      <c r="B15" s="33" t="s">
        <v>227</v>
      </c>
      <c r="C15" s="106"/>
      <c r="D15" s="87"/>
      <c r="E15" s="93">
        <f>'Alimentation élevages et Temps'!$J$16</f>
        <v>0</v>
      </c>
      <c r="F15" s="106"/>
      <c r="G15" s="87"/>
      <c r="H15" s="27">
        <f t="shared" si="0"/>
        <v>0</v>
      </c>
    </row>
    <row r="16" spans="1:8" ht="12">
      <c r="A16" s="22" t="s">
        <v>228</v>
      </c>
      <c r="B16" s="24" t="s">
        <v>229</v>
      </c>
      <c r="C16" s="104"/>
      <c r="D16" s="105"/>
      <c r="E16" s="82">
        <f>'Alimentation élevages et Temps'!$J$17</f>
        <v>0</v>
      </c>
      <c r="F16" s="104"/>
      <c r="G16" s="105"/>
      <c r="H16" s="199">
        <f t="shared" si="0"/>
        <v>0</v>
      </c>
    </row>
    <row r="17" spans="1:8" ht="12.75" thickBot="1">
      <c r="A17" s="32"/>
      <c r="B17" s="33" t="s">
        <v>0</v>
      </c>
      <c r="C17" s="106"/>
      <c r="D17" s="87"/>
      <c r="E17" s="93">
        <f>'Alimentation élevages et Temps'!$J$18</f>
        <v>0</v>
      </c>
      <c r="F17" s="106"/>
      <c r="G17" s="87"/>
      <c r="H17" s="27">
        <f t="shared" si="0"/>
        <v>0</v>
      </c>
    </row>
    <row r="18" spans="1:8" ht="12">
      <c r="A18" s="22" t="s">
        <v>1</v>
      </c>
      <c r="B18" s="24" t="s">
        <v>2</v>
      </c>
      <c r="C18" s="104"/>
      <c r="D18" s="105"/>
      <c r="E18" s="82">
        <f>'Alimentation élevages et Temps'!$J$19</f>
        <v>0</v>
      </c>
      <c r="F18" s="104"/>
      <c r="G18" s="105"/>
      <c r="H18" s="199">
        <f t="shared" si="0"/>
        <v>0</v>
      </c>
    </row>
    <row r="19" spans="1:8" ht="12.75" thickBot="1">
      <c r="A19" s="32"/>
      <c r="B19" s="33" t="s">
        <v>3</v>
      </c>
      <c r="C19" s="106"/>
      <c r="D19" s="87"/>
      <c r="E19" s="93">
        <f>'Alimentation élevages et Temps'!$J$20</f>
        <v>0</v>
      </c>
      <c r="F19" s="106"/>
      <c r="G19" s="87"/>
      <c r="H19" s="27">
        <f t="shared" si="0"/>
        <v>0</v>
      </c>
    </row>
    <row r="20" spans="1:8" ht="12">
      <c r="A20" s="22" t="s">
        <v>4</v>
      </c>
      <c r="B20" s="24" t="s">
        <v>5</v>
      </c>
      <c r="C20" s="104"/>
      <c r="D20" s="105"/>
      <c r="E20" s="82">
        <f>'Alimentation élevages et Temps'!$J$21</f>
        <v>0</v>
      </c>
      <c r="F20" s="104"/>
      <c r="G20" s="105"/>
      <c r="H20" s="199">
        <f t="shared" si="0"/>
        <v>0</v>
      </c>
    </row>
    <row r="21" spans="1:8" ht="12">
      <c r="A21" s="32"/>
      <c r="B21" s="33" t="s">
        <v>7</v>
      </c>
      <c r="C21" s="106"/>
      <c r="D21" s="87"/>
      <c r="E21" s="93">
        <f>'Alimentation élevages et Temps'!$J$22</f>
        <v>0</v>
      </c>
      <c r="F21" s="106"/>
      <c r="G21" s="87"/>
      <c r="H21" s="27">
        <f t="shared" si="0"/>
        <v>0</v>
      </c>
    </row>
    <row r="22" spans="1:8" ht="12.75" thickBot="1">
      <c r="A22" s="32"/>
      <c r="B22" s="33" t="s">
        <v>8</v>
      </c>
      <c r="C22" s="106"/>
      <c r="D22" s="87"/>
      <c r="E22" s="93">
        <f>'Alimentation élevages et Temps'!$J$23</f>
        <v>0</v>
      </c>
      <c r="F22" s="106"/>
      <c r="G22" s="87"/>
      <c r="H22" s="27">
        <f t="shared" si="0"/>
        <v>0</v>
      </c>
    </row>
    <row r="23" spans="1:8" ht="12">
      <c r="A23" s="22" t="s">
        <v>9</v>
      </c>
      <c r="B23" s="24" t="s">
        <v>10</v>
      </c>
      <c r="C23" s="104"/>
      <c r="D23" s="105"/>
      <c r="E23" s="82">
        <f>'Alimentation élevages et Temps'!$J$24</f>
        <v>0</v>
      </c>
      <c r="F23" s="104"/>
      <c r="G23" s="105"/>
      <c r="H23" s="199">
        <f t="shared" si="0"/>
        <v>0</v>
      </c>
    </row>
    <row r="24" spans="1:8" ht="12.75" thickBot="1">
      <c r="A24" s="32"/>
      <c r="B24" s="33" t="s">
        <v>11</v>
      </c>
      <c r="C24" s="106"/>
      <c r="D24" s="87"/>
      <c r="E24" s="93">
        <f>'Alimentation élevages et Temps'!$J$25</f>
        <v>0</v>
      </c>
      <c r="F24" s="106"/>
      <c r="G24" s="87"/>
      <c r="H24" s="27">
        <f t="shared" si="0"/>
        <v>0</v>
      </c>
    </row>
    <row r="25" spans="1:8" ht="12">
      <c r="A25" s="22" t="s">
        <v>12</v>
      </c>
      <c r="B25" s="24" t="s">
        <v>13</v>
      </c>
      <c r="C25" s="104"/>
      <c r="D25" s="105"/>
      <c r="E25" s="82">
        <f>'Alimentation élevages et Temps'!$J$26</f>
        <v>0</v>
      </c>
      <c r="F25" s="104"/>
      <c r="G25" s="105"/>
      <c r="H25" s="199">
        <f t="shared" si="0"/>
        <v>0</v>
      </c>
    </row>
    <row r="26" spans="1:8" ht="12.75" thickBot="1">
      <c r="A26" s="32"/>
      <c r="B26" s="33" t="s">
        <v>14</v>
      </c>
      <c r="C26" s="106"/>
      <c r="D26" s="87"/>
      <c r="E26" s="93">
        <f>'Alimentation élevages et Temps'!$J$27</f>
        <v>0</v>
      </c>
      <c r="F26" s="106"/>
      <c r="G26" s="87"/>
      <c r="H26" s="27">
        <f t="shared" si="0"/>
        <v>0</v>
      </c>
    </row>
    <row r="27" spans="1:8" ht="12">
      <c r="A27" s="22" t="s">
        <v>15</v>
      </c>
      <c r="B27" s="24" t="s">
        <v>16</v>
      </c>
      <c r="C27" s="104"/>
      <c r="D27" s="105"/>
      <c r="E27" s="82">
        <f>'Alimentation élevages et Temps'!$J$28</f>
        <v>0</v>
      </c>
      <c r="F27" s="104"/>
      <c r="G27" s="105"/>
      <c r="H27" s="199">
        <f t="shared" si="0"/>
        <v>0</v>
      </c>
    </row>
    <row r="28" spans="1:8" ht="12.75" thickBot="1">
      <c r="A28" s="32"/>
      <c r="B28" s="33" t="s">
        <v>17</v>
      </c>
      <c r="C28" s="106"/>
      <c r="D28" s="87"/>
      <c r="E28" s="93">
        <f>'Alimentation élevages et Temps'!$J$29</f>
        <v>0</v>
      </c>
      <c r="F28" s="106"/>
      <c r="G28" s="87"/>
      <c r="H28" s="27">
        <f t="shared" si="0"/>
        <v>0</v>
      </c>
    </row>
    <row r="29" spans="1:8" ht="12">
      <c r="A29" s="22" t="s">
        <v>18</v>
      </c>
      <c r="B29" s="24" t="s">
        <v>19</v>
      </c>
      <c r="C29" s="104"/>
      <c r="D29" s="105"/>
      <c r="E29" s="82">
        <f>'Alimentation élevages et Temps'!$J$30</f>
        <v>0</v>
      </c>
      <c r="F29" s="104"/>
      <c r="G29" s="105"/>
      <c r="H29" s="199">
        <f t="shared" si="0"/>
        <v>0</v>
      </c>
    </row>
    <row r="30" spans="1:8" ht="12.75" thickBot="1">
      <c r="A30" s="32"/>
      <c r="B30" s="33" t="s">
        <v>20</v>
      </c>
      <c r="C30" s="106"/>
      <c r="D30" s="87"/>
      <c r="E30" s="93">
        <f>'Alimentation élevages et Temps'!$J$31</f>
        <v>0</v>
      </c>
      <c r="F30" s="106"/>
      <c r="G30" s="87"/>
      <c r="H30" s="27">
        <f t="shared" si="0"/>
        <v>0</v>
      </c>
    </row>
    <row r="31" spans="1:8" ht="12.75" thickBot="1">
      <c r="A31" s="97" t="s">
        <v>208</v>
      </c>
      <c r="B31" s="64"/>
      <c r="C31" s="64"/>
      <c r="D31" s="66">
        <f>SUM(D5:D30)</f>
        <v>0</v>
      </c>
      <c r="E31" s="66">
        <f>SUM(E5:E30)</f>
        <v>0</v>
      </c>
      <c r="F31" s="64"/>
      <c r="G31" s="66">
        <f>SUM(G5:G30)</f>
        <v>0</v>
      </c>
      <c r="H31" s="200">
        <f t="shared" si="0"/>
        <v>0</v>
      </c>
    </row>
    <row r="34" spans="2:8" ht="15.75">
      <c r="B34" s="5"/>
      <c r="D34" s="5"/>
      <c r="E34" s="6" t="s">
        <v>161</v>
      </c>
      <c r="F34" s="6"/>
      <c r="G34" s="5"/>
      <c r="H34" s="5"/>
    </row>
    <row r="35" spans="2:8" ht="16.5" thickBot="1">
      <c r="B35" s="5"/>
      <c r="D35" s="5"/>
      <c r="E35" s="6"/>
      <c r="F35" s="6"/>
      <c r="G35" s="5"/>
      <c r="H35" s="5"/>
    </row>
    <row r="36" spans="1:8" ht="12">
      <c r="A36" s="43"/>
      <c r="B36" s="13"/>
      <c r="C36" s="100" t="s">
        <v>156</v>
      </c>
      <c r="D36" s="71"/>
      <c r="E36" s="71" t="s">
        <v>157</v>
      </c>
      <c r="F36" s="101" t="s">
        <v>133</v>
      </c>
      <c r="G36" s="101"/>
      <c r="H36" s="102"/>
    </row>
    <row r="37" spans="1:8" ht="16.5" customHeight="1" thickBot="1">
      <c r="A37" s="194" t="s">
        <v>200</v>
      </c>
      <c r="B37" s="195" t="s">
        <v>201</v>
      </c>
      <c r="C37" s="33" t="s">
        <v>158</v>
      </c>
      <c r="D37" s="33" t="s">
        <v>159</v>
      </c>
      <c r="E37" s="109" t="s">
        <v>160</v>
      </c>
      <c r="F37" s="109" t="s">
        <v>78</v>
      </c>
      <c r="G37" s="109" t="s">
        <v>211</v>
      </c>
      <c r="H37" s="125" t="s">
        <v>208</v>
      </c>
    </row>
    <row r="38" spans="1:8" ht="12">
      <c r="A38" s="22" t="s">
        <v>212</v>
      </c>
      <c r="B38" s="24" t="s">
        <v>213</v>
      </c>
      <c r="C38" s="104"/>
      <c r="D38" s="105"/>
      <c r="E38" s="82">
        <f>'Alimentation élevages et Temps'!$J$39</f>
        <v>0</v>
      </c>
      <c r="F38" s="104"/>
      <c r="G38" s="105"/>
      <c r="H38" s="27">
        <f aca="true" t="shared" si="1" ref="H38:H64">SUM(D38+E38+G38)</f>
        <v>0</v>
      </c>
    </row>
    <row r="39" spans="1:8" ht="12.75" thickBot="1">
      <c r="A39" s="32"/>
      <c r="B39" s="33" t="s">
        <v>214</v>
      </c>
      <c r="C39" s="106"/>
      <c r="D39" s="87"/>
      <c r="E39" s="93">
        <f>'Alimentation élevages et Temps'!$J$40</f>
        <v>0</v>
      </c>
      <c r="F39" s="106"/>
      <c r="G39" s="87"/>
      <c r="H39" s="27">
        <f t="shared" si="1"/>
        <v>0</v>
      </c>
    </row>
    <row r="40" spans="1:8" ht="12">
      <c r="A40" s="22" t="s">
        <v>215</v>
      </c>
      <c r="B40" s="24" t="s">
        <v>216</v>
      </c>
      <c r="C40" s="104"/>
      <c r="D40" s="105"/>
      <c r="E40" s="82">
        <f>'Alimentation élevages et Temps'!$J$41</f>
        <v>0</v>
      </c>
      <c r="F40" s="104"/>
      <c r="G40" s="105"/>
      <c r="H40" s="199">
        <f t="shared" si="1"/>
        <v>0</v>
      </c>
    </row>
    <row r="41" spans="1:8" ht="12.75" thickBot="1">
      <c r="A41" s="32"/>
      <c r="B41" s="33" t="s">
        <v>217</v>
      </c>
      <c r="C41" s="106"/>
      <c r="D41" s="87"/>
      <c r="E41" s="93">
        <f>'Alimentation élevages et Temps'!$J$42</f>
        <v>0</v>
      </c>
      <c r="F41" s="106"/>
      <c r="G41" s="87"/>
      <c r="H41" s="27">
        <f t="shared" si="1"/>
        <v>0</v>
      </c>
    </row>
    <row r="42" spans="1:8" ht="12">
      <c r="A42" s="22" t="s">
        <v>218</v>
      </c>
      <c r="B42" s="24" t="s">
        <v>219</v>
      </c>
      <c r="C42" s="104"/>
      <c r="D42" s="105"/>
      <c r="E42" s="82">
        <f>'Alimentation élevages et Temps'!$J$43</f>
        <v>0</v>
      </c>
      <c r="F42" s="104"/>
      <c r="G42" s="105"/>
      <c r="H42" s="199">
        <f t="shared" si="1"/>
        <v>0</v>
      </c>
    </row>
    <row r="43" spans="1:8" ht="12">
      <c r="A43" s="32"/>
      <c r="B43" s="33" t="s">
        <v>220</v>
      </c>
      <c r="C43" s="106"/>
      <c r="D43" s="87"/>
      <c r="E43" s="93">
        <f>'Alimentation élevages et Temps'!$J$44</f>
        <v>0</v>
      </c>
      <c r="F43" s="106"/>
      <c r="G43" s="87"/>
      <c r="H43" s="27">
        <f t="shared" si="1"/>
        <v>0</v>
      </c>
    </row>
    <row r="44" spans="1:8" ht="12.75" thickBot="1">
      <c r="A44" s="32"/>
      <c r="B44" s="33" t="s">
        <v>221</v>
      </c>
      <c r="C44" s="106"/>
      <c r="D44" s="87"/>
      <c r="E44" s="93">
        <f>'Alimentation élevages et Temps'!$J$45</f>
        <v>0</v>
      </c>
      <c r="F44" s="106"/>
      <c r="G44" s="87"/>
      <c r="H44" s="27">
        <f t="shared" si="1"/>
        <v>0</v>
      </c>
    </row>
    <row r="45" spans="1:8" ht="12">
      <c r="A45" s="22" t="s">
        <v>222</v>
      </c>
      <c r="B45" s="24" t="s">
        <v>223</v>
      </c>
      <c r="C45" s="104"/>
      <c r="D45" s="105"/>
      <c r="E45" s="82">
        <f>'Alimentation élevages et Temps'!$J$46</f>
        <v>0</v>
      </c>
      <c r="F45" s="104"/>
      <c r="G45" s="105"/>
      <c r="H45" s="199">
        <f t="shared" si="1"/>
        <v>0</v>
      </c>
    </row>
    <row r="46" spans="1:8" ht="12.75" thickBot="1">
      <c r="A46" s="32"/>
      <c r="B46" s="33" t="s">
        <v>224</v>
      </c>
      <c r="C46" s="106"/>
      <c r="D46" s="87"/>
      <c r="E46" s="93">
        <f>'Alimentation élevages et Temps'!$J$47</f>
        <v>0</v>
      </c>
      <c r="F46" s="106"/>
      <c r="G46" s="87"/>
      <c r="H46" s="27">
        <f t="shared" si="1"/>
        <v>0</v>
      </c>
    </row>
    <row r="47" spans="1:8" ht="12">
      <c r="A47" s="22" t="s">
        <v>225</v>
      </c>
      <c r="B47" s="24" t="s">
        <v>226</v>
      </c>
      <c r="C47" s="104"/>
      <c r="D47" s="105"/>
      <c r="E47" s="82">
        <f>'Alimentation élevages et Temps'!$J$48</f>
        <v>0</v>
      </c>
      <c r="F47" s="104"/>
      <c r="G47" s="105"/>
      <c r="H47" s="199">
        <f t="shared" si="1"/>
        <v>0</v>
      </c>
    </row>
    <row r="48" spans="1:8" ht="12.75" thickBot="1">
      <c r="A48" s="32"/>
      <c r="B48" s="33" t="s">
        <v>227</v>
      </c>
      <c r="C48" s="106"/>
      <c r="D48" s="87"/>
      <c r="E48" s="93">
        <f>'Alimentation élevages et Temps'!$J$49</f>
        <v>0</v>
      </c>
      <c r="F48" s="106"/>
      <c r="G48" s="87"/>
      <c r="H48" s="27">
        <f t="shared" si="1"/>
        <v>0</v>
      </c>
    </row>
    <row r="49" spans="1:8" ht="12">
      <c r="A49" s="22" t="s">
        <v>228</v>
      </c>
      <c r="B49" s="24" t="s">
        <v>229</v>
      </c>
      <c r="C49" s="104"/>
      <c r="D49" s="105"/>
      <c r="E49" s="82">
        <f>'Alimentation élevages et Temps'!$J$50</f>
        <v>0</v>
      </c>
      <c r="F49" s="104"/>
      <c r="G49" s="105"/>
      <c r="H49" s="199">
        <f t="shared" si="1"/>
        <v>0</v>
      </c>
    </row>
    <row r="50" spans="1:8" ht="12.75" thickBot="1">
      <c r="A50" s="32"/>
      <c r="B50" s="33" t="s">
        <v>0</v>
      </c>
      <c r="C50" s="106"/>
      <c r="D50" s="87"/>
      <c r="E50" s="93">
        <f>'Alimentation élevages et Temps'!$J$51</f>
        <v>0</v>
      </c>
      <c r="F50" s="106"/>
      <c r="G50" s="87"/>
      <c r="H50" s="27">
        <f t="shared" si="1"/>
        <v>0</v>
      </c>
    </row>
    <row r="51" spans="1:8" ht="12">
      <c r="A51" s="22" t="s">
        <v>1</v>
      </c>
      <c r="B51" s="24" t="s">
        <v>2</v>
      </c>
      <c r="C51" s="104"/>
      <c r="D51" s="105"/>
      <c r="E51" s="82">
        <f>'Alimentation élevages et Temps'!$J$52</f>
        <v>0</v>
      </c>
      <c r="F51" s="104"/>
      <c r="G51" s="105"/>
      <c r="H51" s="199">
        <f t="shared" si="1"/>
        <v>0</v>
      </c>
    </row>
    <row r="52" spans="1:8" ht="12.75" thickBot="1">
      <c r="A52" s="32"/>
      <c r="B52" s="33" t="s">
        <v>3</v>
      </c>
      <c r="C52" s="106"/>
      <c r="D52" s="87"/>
      <c r="E52" s="93">
        <f>'Alimentation élevages et Temps'!$J$53</f>
        <v>0</v>
      </c>
      <c r="F52" s="106"/>
      <c r="G52" s="87"/>
      <c r="H52" s="27">
        <f t="shared" si="1"/>
        <v>0</v>
      </c>
    </row>
    <row r="53" spans="1:8" ht="12">
      <c r="A53" s="22" t="s">
        <v>4</v>
      </c>
      <c r="B53" s="24" t="s">
        <v>5</v>
      </c>
      <c r="C53" s="104"/>
      <c r="D53" s="105"/>
      <c r="E53" s="82">
        <f>'Alimentation élevages et Temps'!$J$54</f>
        <v>0</v>
      </c>
      <c r="F53" s="104"/>
      <c r="G53" s="105"/>
      <c r="H53" s="199">
        <f t="shared" si="1"/>
        <v>0</v>
      </c>
    </row>
    <row r="54" spans="1:8" ht="12">
      <c r="A54" s="32"/>
      <c r="B54" s="33" t="s">
        <v>7</v>
      </c>
      <c r="C54" s="106"/>
      <c r="D54" s="87"/>
      <c r="E54" s="93">
        <f>'Alimentation élevages et Temps'!$J$55</f>
        <v>0</v>
      </c>
      <c r="F54" s="106"/>
      <c r="G54" s="87"/>
      <c r="H54" s="27">
        <f t="shared" si="1"/>
        <v>0</v>
      </c>
    </row>
    <row r="55" spans="1:8" ht="12.75" thickBot="1">
      <c r="A55" s="32"/>
      <c r="B55" s="33" t="s">
        <v>8</v>
      </c>
      <c r="C55" s="106"/>
      <c r="D55" s="87"/>
      <c r="E55" s="93">
        <f>'Alimentation élevages et Temps'!$J$56</f>
        <v>0</v>
      </c>
      <c r="F55" s="106"/>
      <c r="G55" s="87"/>
      <c r="H55" s="27">
        <f t="shared" si="1"/>
        <v>0</v>
      </c>
    </row>
    <row r="56" spans="1:8" ht="12">
      <c r="A56" s="22" t="s">
        <v>9</v>
      </c>
      <c r="B56" s="24" t="s">
        <v>10</v>
      </c>
      <c r="C56" s="104"/>
      <c r="D56" s="105"/>
      <c r="E56" s="82">
        <f>'Alimentation élevages et Temps'!$J$57</f>
        <v>0</v>
      </c>
      <c r="F56" s="104"/>
      <c r="G56" s="105"/>
      <c r="H56" s="199">
        <f t="shared" si="1"/>
        <v>0</v>
      </c>
    </row>
    <row r="57" spans="1:8" ht="12.75" thickBot="1">
      <c r="A57" s="32"/>
      <c r="B57" s="33" t="s">
        <v>11</v>
      </c>
      <c r="C57" s="106"/>
      <c r="D57" s="87"/>
      <c r="E57" s="93">
        <f>'Alimentation élevages et Temps'!$J$58</f>
        <v>0</v>
      </c>
      <c r="F57" s="106"/>
      <c r="G57" s="87"/>
      <c r="H57" s="27">
        <f t="shared" si="1"/>
        <v>0</v>
      </c>
    </row>
    <row r="58" spans="1:8" ht="12">
      <c r="A58" s="22" t="s">
        <v>12</v>
      </c>
      <c r="B58" s="24" t="s">
        <v>13</v>
      </c>
      <c r="C58" s="104"/>
      <c r="D58" s="105"/>
      <c r="E58" s="82">
        <f>'Alimentation élevages et Temps'!$J$59</f>
        <v>0</v>
      </c>
      <c r="F58" s="104"/>
      <c r="G58" s="105"/>
      <c r="H58" s="199">
        <f t="shared" si="1"/>
        <v>0</v>
      </c>
    </row>
    <row r="59" spans="1:8" ht="12.75" thickBot="1">
      <c r="A59" s="32"/>
      <c r="B59" s="33" t="s">
        <v>14</v>
      </c>
      <c r="C59" s="106"/>
      <c r="D59" s="87"/>
      <c r="E59" s="93">
        <f>'Alimentation élevages et Temps'!$J$60</f>
        <v>0</v>
      </c>
      <c r="F59" s="106"/>
      <c r="G59" s="87"/>
      <c r="H59" s="27">
        <f t="shared" si="1"/>
        <v>0</v>
      </c>
    </row>
    <row r="60" spans="1:8" ht="12">
      <c r="A60" s="22" t="s">
        <v>15</v>
      </c>
      <c r="B60" s="24" t="s">
        <v>16</v>
      </c>
      <c r="C60" s="104"/>
      <c r="D60" s="105"/>
      <c r="E60" s="82">
        <f>'Alimentation élevages et Temps'!$J$61</f>
        <v>0</v>
      </c>
      <c r="F60" s="104"/>
      <c r="G60" s="105"/>
      <c r="H60" s="199">
        <f t="shared" si="1"/>
        <v>0</v>
      </c>
    </row>
    <row r="61" spans="1:8" ht="12.75" thickBot="1">
      <c r="A61" s="32"/>
      <c r="B61" s="33" t="s">
        <v>17</v>
      </c>
      <c r="C61" s="106"/>
      <c r="D61" s="87"/>
      <c r="E61" s="93">
        <f>'Alimentation élevages et Temps'!$J$62</f>
        <v>0</v>
      </c>
      <c r="F61" s="106"/>
      <c r="G61" s="87"/>
      <c r="H61" s="27">
        <f t="shared" si="1"/>
        <v>0</v>
      </c>
    </row>
    <row r="62" spans="1:8" ht="12">
      <c r="A62" s="22" t="s">
        <v>18</v>
      </c>
      <c r="B62" s="24" t="s">
        <v>19</v>
      </c>
      <c r="C62" s="104"/>
      <c r="D62" s="105"/>
      <c r="E62" s="82">
        <f>'Alimentation élevages et Temps'!$J$63</f>
        <v>0</v>
      </c>
      <c r="F62" s="104"/>
      <c r="G62" s="105"/>
      <c r="H62" s="199">
        <f t="shared" si="1"/>
        <v>0</v>
      </c>
    </row>
    <row r="63" spans="1:8" ht="12.75" thickBot="1">
      <c r="A63" s="32"/>
      <c r="B63" s="33" t="s">
        <v>20</v>
      </c>
      <c r="C63" s="106"/>
      <c r="D63" s="87"/>
      <c r="E63" s="93">
        <f>'Alimentation élevages et Temps'!$J$64</f>
        <v>0</v>
      </c>
      <c r="F63" s="106"/>
      <c r="G63" s="87"/>
      <c r="H63" s="27">
        <f t="shared" si="1"/>
        <v>0</v>
      </c>
    </row>
    <row r="64" spans="1:8" ht="12.75" thickBot="1">
      <c r="A64" s="97" t="s">
        <v>208</v>
      </c>
      <c r="B64" s="64"/>
      <c r="C64" s="64"/>
      <c r="D64" s="66">
        <f>SUM(D38:D63)</f>
        <v>0</v>
      </c>
      <c r="E64" s="66">
        <f>SUM(E38:E63)</f>
        <v>0</v>
      </c>
      <c r="F64" s="64"/>
      <c r="G64" s="66">
        <f>SUM(G38:G63)</f>
        <v>0</v>
      </c>
      <c r="H64" s="200">
        <f t="shared" si="1"/>
        <v>0</v>
      </c>
    </row>
    <row r="65" spans="1:8" ht="12">
      <c r="A65" s="5"/>
      <c r="B65" s="5"/>
      <c r="C65" s="5"/>
      <c r="D65" s="5"/>
      <c r="E65" s="5"/>
      <c r="F65" s="5"/>
      <c r="G65" s="5"/>
      <c r="H65" s="5"/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60" verticalDpi="360" orientation="portrait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12.75"/>
  <sheetData>
    <row r="1" spans="1:6" ht="15.75">
      <c r="A1" s="42" t="s">
        <v>195</v>
      </c>
      <c r="F1" s="6" t="s">
        <v>162</v>
      </c>
    </row>
    <row r="2" spans="1:10" ht="15">
      <c r="A2" s="42" t="s">
        <v>197</v>
      </c>
      <c r="B2" s="2"/>
      <c r="C2" s="3"/>
      <c r="D2" s="4"/>
      <c r="E2" s="5"/>
      <c r="F2" s="201" t="s">
        <v>163</v>
      </c>
      <c r="G2" s="5"/>
      <c r="H2" s="2"/>
      <c r="I2" s="4"/>
      <c r="J2" s="4"/>
    </row>
    <row r="3" spans="2:10" ht="16.5" thickBot="1">
      <c r="B3" s="7"/>
      <c r="C3" s="435"/>
      <c r="D3" s="8"/>
      <c r="E3" s="9"/>
      <c r="F3" s="4"/>
      <c r="G3" s="4"/>
      <c r="H3" s="2"/>
      <c r="I3" s="4"/>
      <c r="J3" s="4"/>
    </row>
    <row r="4" spans="1:10" ht="12.75">
      <c r="A4" s="68" t="s">
        <v>200</v>
      </c>
      <c r="B4" s="69" t="s">
        <v>201</v>
      </c>
      <c r="C4" s="202" t="s">
        <v>164</v>
      </c>
      <c r="D4" s="203" t="s">
        <v>165</v>
      </c>
      <c r="E4" s="13" t="s">
        <v>166</v>
      </c>
      <c r="F4" s="45" t="s">
        <v>133</v>
      </c>
      <c r="G4" s="101"/>
      <c r="H4" s="204" t="s">
        <v>208</v>
      </c>
      <c r="I4" s="14" t="s">
        <v>209</v>
      </c>
      <c r="J4" s="15"/>
    </row>
    <row r="5" spans="1:10" s="209" customFormat="1" ht="13.5" thickBot="1">
      <c r="A5" s="205"/>
      <c r="B5" s="206"/>
      <c r="C5" s="117"/>
      <c r="D5" s="207"/>
      <c r="E5" s="118" t="s">
        <v>167</v>
      </c>
      <c r="F5" s="118" t="s">
        <v>78</v>
      </c>
      <c r="G5" s="118" t="s">
        <v>210</v>
      </c>
      <c r="H5" s="208"/>
      <c r="I5" s="20" t="s">
        <v>210</v>
      </c>
      <c r="J5" s="21" t="s">
        <v>211</v>
      </c>
    </row>
    <row r="6" spans="1:10" ht="12.75">
      <c r="A6" s="22" t="s">
        <v>212</v>
      </c>
      <c r="B6" s="23" t="s">
        <v>213</v>
      </c>
      <c r="C6" s="210">
        <v>7.5</v>
      </c>
      <c r="D6" s="126">
        <v>0</v>
      </c>
      <c r="E6" s="126">
        <v>0</v>
      </c>
      <c r="F6" s="104"/>
      <c r="G6" s="126"/>
      <c r="H6" s="211">
        <f aca="true" t="shared" si="0" ref="H6:H32">SUM(C6+D6+E6+G6)</f>
        <v>7.5</v>
      </c>
      <c r="I6" s="212"/>
      <c r="J6" s="213"/>
    </row>
    <row r="7" spans="1:10" ht="13.5" thickBot="1">
      <c r="A7" s="28"/>
      <c r="B7" s="20" t="s">
        <v>214</v>
      </c>
      <c r="C7" s="214">
        <v>7.5</v>
      </c>
      <c r="D7" s="129">
        <v>0</v>
      </c>
      <c r="E7" s="129">
        <v>0</v>
      </c>
      <c r="F7" s="107"/>
      <c r="G7" s="129"/>
      <c r="H7" s="215">
        <f t="shared" si="0"/>
        <v>7.5</v>
      </c>
      <c r="I7" s="129"/>
      <c r="J7" s="216"/>
    </row>
    <row r="8" spans="1:10" ht="12.75">
      <c r="A8" s="32" t="s">
        <v>215</v>
      </c>
      <c r="B8" s="33" t="s">
        <v>216</v>
      </c>
      <c r="C8" s="84">
        <v>7.5</v>
      </c>
      <c r="D8" s="85">
        <v>0</v>
      </c>
      <c r="E8" s="85">
        <v>0</v>
      </c>
      <c r="F8" s="106"/>
      <c r="G8" s="85"/>
      <c r="H8" s="217">
        <f t="shared" si="0"/>
        <v>7.5</v>
      </c>
      <c r="I8" s="212"/>
      <c r="J8" s="213"/>
    </row>
    <row r="9" spans="1:10" ht="13.5" thickBot="1">
      <c r="A9" s="28"/>
      <c r="B9" s="20" t="s">
        <v>217</v>
      </c>
      <c r="C9" s="214">
        <v>11.25</v>
      </c>
      <c r="D9" s="129">
        <v>0</v>
      </c>
      <c r="E9" s="129">
        <v>0</v>
      </c>
      <c r="F9" s="107"/>
      <c r="G9" s="129"/>
      <c r="H9" s="215">
        <f t="shared" si="0"/>
        <v>11.25</v>
      </c>
      <c r="I9" s="129"/>
      <c r="J9" s="216"/>
    </row>
    <row r="10" spans="1:10" ht="12.75">
      <c r="A10" s="32" t="s">
        <v>218</v>
      </c>
      <c r="B10" s="33" t="s">
        <v>219</v>
      </c>
      <c r="C10" s="84">
        <v>7.5</v>
      </c>
      <c r="D10" s="85">
        <v>0</v>
      </c>
      <c r="E10" s="85">
        <v>0</v>
      </c>
      <c r="F10" s="106"/>
      <c r="G10" s="85"/>
      <c r="H10" s="217">
        <f t="shared" si="0"/>
        <v>7.5</v>
      </c>
      <c r="I10" s="212"/>
      <c r="J10" s="213"/>
    </row>
    <row r="11" spans="1:10" ht="12.75">
      <c r="A11" s="32"/>
      <c r="B11" s="33" t="s">
        <v>220</v>
      </c>
      <c r="C11" s="84">
        <v>7.5</v>
      </c>
      <c r="D11" s="85">
        <v>0</v>
      </c>
      <c r="E11" s="85">
        <v>0</v>
      </c>
      <c r="F11" s="106"/>
      <c r="G11" s="85"/>
      <c r="H11" s="217">
        <f t="shared" si="0"/>
        <v>7.5</v>
      </c>
      <c r="I11" s="85"/>
      <c r="J11" s="218"/>
    </row>
    <row r="12" spans="1:10" ht="13.5" thickBot="1">
      <c r="A12" s="28"/>
      <c r="B12" s="20" t="s">
        <v>221</v>
      </c>
      <c r="C12" s="214">
        <v>11.25</v>
      </c>
      <c r="D12" s="129">
        <v>0</v>
      </c>
      <c r="E12" s="129">
        <v>0</v>
      </c>
      <c r="F12" s="107"/>
      <c r="G12" s="129"/>
      <c r="H12" s="215">
        <f t="shared" si="0"/>
        <v>11.25</v>
      </c>
      <c r="I12" s="129"/>
      <c r="J12" s="216"/>
    </row>
    <row r="13" spans="1:10" ht="12.75">
      <c r="A13" s="32" t="s">
        <v>222</v>
      </c>
      <c r="B13" s="33" t="s">
        <v>223</v>
      </c>
      <c r="C13" s="84">
        <v>7.5</v>
      </c>
      <c r="D13" s="85">
        <v>0</v>
      </c>
      <c r="E13" s="85">
        <v>0</v>
      </c>
      <c r="F13" s="106"/>
      <c r="G13" s="85"/>
      <c r="H13" s="217">
        <f t="shared" si="0"/>
        <v>7.5</v>
      </c>
      <c r="I13" s="85"/>
      <c r="J13" s="218"/>
    </row>
    <row r="14" spans="1:10" ht="13.5" thickBot="1">
      <c r="A14" s="28"/>
      <c r="B14" s="20" t="s">
        <v>224</v>
      </c>
      <c r="C14" s="214">
        <v>7.5</v>
      </c>
      <c r="D14" s="129">
        <v>0</v>
      </c>
      <c r="E14" s="129">
        <v>0</v>
      </c>
      <c r="F14" s="107"/>
      <c r="G14" s="129"/>
      <c r="H14" s="215">
        <f t="shared" si="0"/>
        <v>7.5</v>
      </c>
      <c r="I14" s="129"/>
      <c r="J14" s="216"/>
    </row>
    <row r="15" spans="1:10" ht="12.75">
      <c r="A15" s="32" t="s">
        <v>225</v>
      </c>
      <c r="B15" s="33" t="s">
        <v>226</v>
      </c>
      <c r="C15" s="84">
        <v>11.25</v>
      </c>
      <c r="D15" s="85">
        <v>0</v>
      </c>
      <c r="E15" s="85">
        <v>0</v>
      </c>
      <c r="F15" s="106"/>
      <c r="G15" s="85"/>
      <c r="H15" s="217">
        <f t="shared" si="0"/>
        <v>11.25</v>
      </c>
      <c r="I15" s="85"/>
      <c r="J15" s="218"/>
    </row>
    <row r="16" spans="1:10" ht="13.5" thickBot="1">
      <c r="A16" s="28"/>
      <c r="B16" s="20" t="s">
        <v>227</v>
      </c>
      <c r="C16" s="214">
        <v>7.5</v>
      </c>
      <c r="D16" s="129">
        <v>0</v>
      </c>
      <c r="E16" s="129">
        <v>0</v>
      </c>
      <c r="F16" s="107"/>
      <c r="G16" s="129"/>
      <c r="H16" s="215">
        <f t="shared" si="0"/>
        <v>7.5</v>
      </c>
      <c r="I16" s="129"/>
      <c r="J16" s="216"/>
    </row>
    <row r="17" spans="1:10" ht="12.75">
      <c r="A17" s="32" t="s">
        <v>228</v>
      </c>
      <c r="B17" s="33" t="s">
        <v>229</v>
      </c>
      <c r="C17" s="84">
        <v>7.5</v>
      </c>
      <c r="D17" s="85">
        <v>0</v>
      </c>
      <c r="E17" s="85">
        <v>0</v>
      </c>
      <c r="F17" s="106"/>
      <c r="G17" s="85"/>
      <c r="H17" s="217">
        <f t="shared" si="0"/>
        <v>7.5</v>
      </c>
      <c r="I17" s="85"/>
      <c r="J17" s="218"/>
    </row>
    <row r="18" spans="1:10" ht="13.5" thickBot="1">
      <c r="A18" s="28"/>
      <c r="B18" s="20" t="s">
        <v>0</v>
      </c>
      <c r="C18" s="214">
        <v>7.5</v>
      </c>
      <c r="D18" s="129">
        <v>0</v>
      </c>
      <c r="E18" s="129">
        <v>12</v>
      </c>
      <c r="F18" s="107"/>
      <c r="G18" s="129"/>
      <c r="H18" s="215">
        <f t="shared" si="0"/>
        <v>19.5</v>
      </c>
      <c r="I18" s="129"/>
      <c r="J18" s="216"/>
    </row>
    <row r="19" spans="1:10" ht="12.75">
      <c r="A19" s="32" t="s">
        <v>1</v>
      </c>
      <c r="B19" s="33" t="s">
        <v>2</v>
      </c>
      <c r="C19" s="84">
        <v>7.5</v>
      </c>
      <c r="D19" s="85">
        <v>0</v>
      </c>
      <c r="E19" s="85">
        <v>12</v>
      </c>
      <c r="F19" s="106"/>
      <c r="G19" s="85"/>
      <c r="H19" s="217">
        <f t="shared" si="0"/>
        <v>19.5</v>
      </c>
      <c r="I19" s="85"/>
      <c r="J19" s="218"/>
    </row>
    <row r="20" spans="1:10" ht="13.5" thickBot="1">
      <c r="A20" s="28"/>
      <c r="B20" s="20" t="s">
        <v>3</v>
      </c>
      <c r="C20" s="214">
        <v>11.25</v>
      </c>
      <c r="D20" s="129">
        <v>0</v>
      </c>
      <c r="E20" s="129">
        <v>0</v>
      </c>
      <c r="F20" s="107"/>
      <c r="G20" s="129"/>
      <c r="H20" s="215">
        <f t="shared" si="0"/>
        <v>11.25</v>
      </c>
      <c r="I20" s="129"/>
      <c r="J20" s="216"/>
    </row>
    <row r="21" spans="1:10" ht="12.75">
      <c r="A21" s="32" t="s">
        <v>4</v>
      </c>
      <c r="B21" s="33" t="s">
        <v>5</v>
      </c>
      <c r="C21" s="84">
        <v>7.5</v>
      </c>
      <c r="D21" s="85">
        <v>0</v>
      </c>
      <c r="E21" s="85">
        <v>0</v>
      </c>
      <c r="F21" s="106"/>
      <c r="G21" s="85"/>
      <c r="H21" s="217">
        <f t="shared" si="0"/>
        <v>7.5</v>
      </c>
      <c r="I21" s="85"/>
      <c r="J21" s="218"/>
    </row>
    <row r="22" spans="1:10" ht="12.75">
      <c r="A22" s="32"/>
      <c r="B22" s="33" t="s">
        <v>7</v>
      </c>
      <c r="C22" s="84">
        <v>7.5</v>
      </c>
      <c r="D22" s="85">
        <v>18</v>
      </c>
      <c r="E22" s="85">
        <v>0</v>
      </c>
      <c r="F22" s="106"/>
      <c r="G22" s="85"/>
      <c r="H22" s="217">
        <f t="shared" si="0"/>
        <v>25.5</v>
      </c>
      <c r="I22" s="212">
        <v>9</v>
      </c>
      <c r="J22" s="213">
        <v>14</v>
      </c>
    </row>
    <row r="23" spans="1:10" ht="13.5" thickBot="1">
      <c r="A23" s="28"/>
      <c r="B23" s="20" t="s">
        <v>8</v>
      </c>
      <c r="C23" s="214">
        <v>7.5</v>
      </c>
      <c r="D23" s="129">
        <v>10</v>
      </c>
      <c r="E23" s="129">
        <v>1</v>
      </c>
      <c r="F23" s="107"/>
      <c r="G23" s="129"/>
      <c r="H23" s="215">
        <f t="shared" si="0"/>
        <v>18.5</v>
      </c>
      <c r="I23" s="129">
        <v>5</v>
      </c>
      <c r="J23" s="216">
        <v>7</v>
      </c>
    </row>
    <row r="24" spans="1:10" ht="12.75">
      <c r="A24" s="32" t="s">
        <v>9</v>
      </c>
      <c r="B24" s="33" t="s">
        <v>10</v>
      </c>
      <c r="C24" s="84">
        <v>7.5</v>
      </c>
      <c r="D24" s="85">
        <v>0</v>
      </c>
      <c r="E24" s="85">
        <v>0</v>
      </c>
      <c r="F24" s="106"/>
      <c r="G24" s="85"/>
      <c r="H24" s="217">
        <f t="shared" si="0"/>
        <v>7.5</v>
      </c>
      <c r="I24" s="212"/>
      <c r="J24" s="213"/>
    </row>
    <row r="25" spans="1:10" ht="13.5" thickBot="1">
      <c r="A25" s="28"/>
      <c r="B25" s="20" t="s">
        <v>11</v>
      </c>
      <c r="C25" s="214">
        <v>0</v>
      </c>
      <c r="D25" s="129">
        <v>0</v>
      </c>
      <c r="E25" s="129">
        <v>0</v>
      </c>
      <c r="F25" s="107"/>
      <c r="G25" s="129"/>
      <c r="H25" s="215">
        <f t="shared" si="0"/>
        <v>0</v>
      </c>
      <c r="I25" s="129"/>
      <c r="J25" s="216"/>
    </row>
    <row r="26" spans="1:10" ht="12.75">
      <c r="A26" s="32" t="s">
        <v>12</v>
      </c>
      <c r="B26" s="33" t="s">
        <v>13</v>
      </c>
      <c r="C26" s="84">
        <v>7.5</v>
      </c>
      <c r="D26" s="85">
        <v>0</v>
      </c>
      <c r="E26" s="85">
        <v>0</v>
      </c>
      <c r="F26" s="106"/>
      <c r="G26" s="85"/>
      <c r="H26" s="217">
        <f t="shared" si="0"/>
        <v>7.5</v>
      </c>
      <c r="I26" s="212"/>
      <c r="J26" s="213"/>
    </row>
    <row r="27" spans="1:10" ht="13.5" thickBot="1">
      <c r="A27" s="28"/>
      <c r="B27" s="20" t="s">
        <v>14</v>
      </c>
      <c r="C27" s="214">
        <v>7.5</v>
      </c>
      <c r="D27" s="129">
        <v>0</v>
      </c>
      <c r="E27" s="129">
        <v>0</v>
      </c>
      <c r="F27" s="107"/>
      <c r="G27" s="129"/>
      <c r="H27" s="215">
        <f t="shared" si="0"/>
        <v>7.5</v>
      </c>
      <c r="I27" s="129"/>
      <c r="J27" s="216"/>
    </row>
    <row r="28" spans="1:10" ht="12.75">
      <c r="A28" s="32" t="s">
        <v>15</v>
      </c>
      <c r="B28" s="33" t="s">
        <v>16</v>
      </c>
      <c r="C28" s="84">
        <v>7.5</v>
      </c>
      <c r="D28" s="85">
        <v>0</v>
      </c>
      <c r="E28" s="85">
        <v>0</v>
      </c>
      <c r="F28" s="106"/>
      <c r="G28" s="85"/>
      <c r="H28" s="217">
        <f t="shared" si="0"/>
        <v>7.5</v>
      </c>
      <c r="I28" s="212"/>
      <c r="J28" s="213"/>
    </row>
    <row r="29" spans="1:10" ht="13.5" thickBot="1">
      <c r="A29" s="28"/>
      <c r="B29" s="20" t="s">
        <v>17</v>
      </c>
      <c r="C29" s="214">
        <v>7.5</v>
      </c>
      <c r="D29" s="129">
        <v>0</v>
      </c>
      <c r="E29" s="129">
        <v>0</v>
      </c>
      <c r="F29" s="107"/>
      <c r="G29" s="129"/>
      <c r="H29" s="215">
        <f t="shared" si="0"/>
        <v>7.5</v>
      </c>
      <c r="I29" s="129"/>
      <c r="J29" s="216"/>
    </row>
    <row r="30" spans="1:10" ht="12.75">
      <c r="A30" s="32" t="s">
        <v>18</v>
      </c>
      <c r="B30" s="33" t="s">
        <v>19</v>
      </c>
      <c r="C30" s="84">
        <v>7.5</v>
      </c>
      <c r="D30" s="85">
        <v>0</v>
      </c>
      <c r="E30" s="85">
        <v>0</v>
      </c>
      <c r="F30" s="106"/>
      <c r="G30" s="85"/>
      <c r="H30" s="217">
        <f t="shared" si="0"/>
        <v>7.5</v>
      </c>
      <c r="I30" s="212"/>
      <c r="J30" s="213"/>
    </row>
    <row r="31" spans="1:10" ht="13.5" thickBot="1">
      <c r="A31" s="28"/>
      <c r="B31" s="20" t="s">
        <v>20</v>
      </c>
      <c r="C31" s="214">
        <v>11.25</v>
      </c>
      <c r="D31" s="129">
        <v>0</v>
      </c>
      <c r="E31" s="129">
        <v>0</v>
      </c>
      <c r="F31" s="107"/>
      <c r="G31" s="129"/>
      <c r="H31" s="215">
        <f t="shared" si="0"/>
        <v>11.25</v>
      </c>
      <c r="I31" s="129"/>
      <c r="J31" s="216"/>
    </row>
    <row r="32" spans="1:10" ht="13.5" thickBot="1">
      <c r="A32" s="38" t="s">
        <v>208</v>
      </c>
      <c r="B32" s="39"/>
      <c r="C32" s="28">
        <f>SUM(C6:C31)</f>
        <v>206.25</v>
      </c>
      <c r="D32" s="20">
        <f>SUM(D6:D31)</f>
        <v>28</v>
      </c>
      <c r="E32" s="20">
        <f>SUM(E6:E31)</f>
        <v>25</v>
      </c>
      <c r="F32" s="111"/>
      <c r="G32" s="20">
        <f>SUM(G6:G31)</f>
        <v>0</v>
      </c>
      <c r="H32" s="215">
        <f t="shared" si="0"/>
        <v>259.25</v>
      </c>
      <c r="I32" s="20">
        <f>SUM(I6:I31)</f>
        <v>14</v>
      </c>
      <c r="J32" s="31">
        <f>SUM(J6:J31)</f>
        <v>21</v>
      </c>
    </row>
  </sheetData>
  <sheetProtection password="CC54"/>
  <printOptions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defaultGridColor="0" zoomScale="85" zoomScaleNormal="85" colorId="37" workbookViewId="0" topLeftCell="A1">
      <pane ySplit="6" topLeftCell="MZI16" activePane="bottomLeft" state="frozen"/>
      <selection pane="topLeft" activeCell="L4" sqref="L4"/>
      <selection pane="bottomLeft" activeCell="A1" sqref="A1"/>
    </sheetView>
  </sheetViews>
  <sheetFormatPr defaultColWidth="11.00390625" defaultRowHeight="12.75"/>
  <cols>
    <col min="1" max="2" width="10.75390625" style="220" customWidth="1"/>
    <col min="3" max="11" width="9.75390625" style="220" customWidth="1"/>
    <col min="12" max="13" width="10.75390625" style="220" customWidth="1"/>
    <col min="14" max="14" width="9.75390625" style="220" customWidth="1"/>
    <col min="15" max="16384" width="10.75390625" style="220" customWidth="1"/>
  </cols>
  <sheetData>
    <row r="1" spans="1:8" ht="15.75">
      <c r="A1" s="219" t="s">
        <v>195</v>
      </c>
      <c r="H1" s="221" t="s">
        <v>168</v>
      </c>
    </row>
    <row r="2" spans="1:8" ht="15.75">
      <c r="A2" s="219" t="s">
        <v>197</v>
      </c>
      <c r="H2" s="221" t="s">
        <v>169</v>
      </c>
    </row>
    <row r="3" ht="12.75" thickBot="1"/>
    <row r="4" spans="1:14" ht="15">
      <c r="A4" s="222"/>
      <c r="B4" s="223"/>
      <c r="C4" s="224" t="s">
        <v>170</v>
      </c>
      <c r="D4" s="225"/>
      <c r="E4" s="226"/>
      <c r="F4" s="224" t="s">
        <v>171</v>
      </c>
      <c r="G4" s="225"/>
      <c r="H4" s="226"/>
      <c r="I4" s="224" t="s">
        <v>172</v>
      </c>
      <c r="J4" s="225"/>
      <c r="K4" s="226"/>
      <c r="L4" s="224" t="s">
        <v>173</v>
      </c>
      <c r="M4" s="225"/>
      <c r="N4" s="226"/>
    </row>
    <row r="5" spans="1:14" ht="12">
      <c r="A5" s="227" t="s">
        <v>200</v>
      </c>
      <c r="B5" s="228" t="s">
        <v>201</v>
      </c>
      <c r="C5" s="229" t="s">
        <v>210</v>
      </c>
      <c r="D5" s="230" t="s">
        <v>209</v>
      </c>
      <c r="E5" s="231"/>
      <c r="F5" s="229" t="s">
        <v>210</v>
      </c>
      <c r="G5" s="230" t="s">
        <v>209</v>
      </c>
      <c r="H5" s="231"/>
      <c r="I5" s="229" t="s">
        <v>210</v>
      </c>
      <c r="J5" s="230" t="s">
        <v>209</v>
      </c>
      <c r="K5" s="231"/>
      <c r="L5" s="229" t="s">
        <v>210</v>
      </c>
      <c r="M5" s="230" t="s">
        <v>209</v>
      </c>
      <c r="N5" s="231"/>
    </row>
    <row r="6" spans="1:14" ht="12.75" thickBot="1">
      <c r="A6" s="227"/>
      <c r="B6" s="228"/>
      <c r="C6" s="227" t="s">
        <v>174</v>
      </c>
      <c r="D6" s="232" t="s">
        <v>210</v>
      </c>
      <c r="E6" s="233" t="s">
        <v>211</v>
      </c>
      <c r="F6" s="227" t="s">
        <v>174</v>
      </c>
      <c r="G6" s="232" t="s">
        <v>210</v>
      </c>
      <c r="H6" s="233" t="s">
        <v>211</v>
      </c>
      <c r="I6" s="227" t="s">
        <v>174</v>
      </c>
      <c r="J6" s="232" t="s">
        <v>210</v>
      </c>
      <c r="K6" s="233" t="s">
        <v>211</v>
      </c>
      <c r="L6" s="227" t="s">
        <v>174</v>
      </c>
      <c r="M6" s="232" t="s">
        <v>210</v>
      </c>
      <c r="N6" s="233" t="s">
        <v>211</v>
      </c>
    </row>
    <row r="7" spans="1:14" ht="16.5" customHeight="1">
      <c r="A7" s="234" t="s">
        <v>212</v>
      </c>
      <c r="B7" s="235" t="s">
        <v>213</v>
      </c>
      <c r="C7" s="236">
        <v>0</v>
      </c>
      <c r="D7" s="237">
        <v>0</v>
      </c>
      <c r="E7" s="238">
        <v>0</v>
      </c>
      <c r="F7" s="236">
        <f>'Temps de travaux généraux'!$H$6</f>
        <v>7.5</v>
      </c>
      <c r="G7" s="237">
        <f>'Temps de travaux généraux'!$I$6</f>
        <v>0</v>
      </c>
      <c r="H7" s="238">
        <f>'Temps de travaux généraux'!$J$6</f>
        <v>0</v>
      </c>
      <c r="I7" s="236">
        <f>SUM('Alimentation élevages et Temps'!$L$6+'Alimentation élevages et Temps'!$L$39)</f>
        <v>0</v>
      </c>
      <c r="J7" s="237">
        <v>0</v>
      </c>
      <c r="K7" s="238">
        <v>0</v>
      </c>
      <c r="L7" s="236">
        <f aca="true" t="shared" si="0" ref="L7:N32">SUM(C7,F7,I7)</f>
        <v>7.5</v>
      </c>
      <c r="M7" s="237">
        <f t="shared" si="0"/>
        <v>0</v>
      </c>
      <c r="N7" s="238">
        <f t="shared" si="0"/>
        <v>0</v>
      </c>
    </row>
    <row r="8" spans="1:14" ht="16.5" customHeight="1" thickBot="1">
      <c r="A8" s="239"/>
      <c r="B8" s="240" t="s">
        <v>214</v>
      </c>
      <c r="C8" s="241">
        <v>0</v>
      </c>
      <c r="D8" s="242">
        <v>0</v>
      </c>
      <c r="E8" s="243">
        <v>0</v>
      </c>
      <c r="F8" s="241">
        <f>'Temps de travaux généraux'!$H$7</f>
        <v>7.5</v>
      </c>
      <c r="G8" s="242">
        <f>'Temps de travaux généraux'!$I$7</f>
        <v>0</v>
      </c>
      <c r="H8" s="243">
        <f>'Temps de travaux généraux'!$J$7</f>
        <v>0</v>
      </c>
      <c r="I8" s="241">
        <f>SUM('Alimentation élevages et Temps'!$L$7+'Alimentation élevages et Temps'!$L$40)</f>
        <v>0</v>
      </c>
      <c r="J8" s="242">
        <v>0</v>
      </c>
      <c r="K8" s="243">
        <v>0</v>
      </c>
      <c r="L8" s="241">
        <f t="shared" si="0"/>
        <v>7.5</v>
      </c>
      <c r="M8" s="242">
        <f t="shared" si="0"/>
        <v>0</v>
      </c>
      <c r="N8" s="243">
        <f t="shared" si="0"/>
        <v>0</v>
      </c>
    </row>
    <row r="9" spans="1:14" ht="16.5" customHeight="1">
      <c r="A9" s="244" t="s">
        <v>215</v>
      </c>
      <c r="B9" s="245" t="s">
        <v>216</v>
      </c>
      <c r="C9" s="246">
        <v>28</v>
      </c>
      <c r="D9" s="247">
        <v>0</v>
      </c>
      <c r="E9" s="248">
        <v>0</v>
      </c>
      <c r="F9" s="246">
        <f>'Temps de travaux généraux'!$H$8</f>
        <v>7.5</v>
      </c>
      <c r="G9" s="247">
        <f>'Temps de travaux généraux'!$I$8</f>
        <v>0</v>
      </c>
      <c r="H9" s="248">
        <f>'Temps de travaux généraux'!$J$8</f>
        <v>0</v>
      </c>
      <c r="I9" s="246">
        <f>SUM('Alimentation élevages et Temps'!$L$8+'Alimentation élevages et Temps'!$L$41)</f>
        <v>0</v>
      </c>
      <c r="J9" s="247">
        <v>0</v>
      </c>
      <c r="K9" s="248">
        <v>0</v>
      </c>
      <c r="L9" s="246">
        <f t="shared" si="0"/>
        <v>35.5</v>
      </c>
      <c r="M9" s="247">
        <f t="shared" si="0"/>
        <v>0</v>
      </c>
      <c r="N9" s="248">
        <f t="shared" si="0"/>
        <v>0</v>
      </c>
    </row>
    <row r="10" spans="1:14" ht="16.5" customHeight="1" thickBot="1">
      <c r="A10" s="239"/>
      <c r="B10" s="240" t="s">
        <v>217</v>
      </c>
      <c r="C10" s="241">
        <v>27</v>
      </c>
      <c r="D10" s="242">
        <v>0</v>
      </c>
      <c r="E10" s="243">
        <v>0</v>
      </c>
      <c r="F10" s="241">
        <f>'Temps de travaux généraux'!$H$9</f>
        <v>11.25</v>
      </c>
      <c r="G10" s="242">
        <f>'Temps de travaux généraux'!$I$9</f>
        <v>0</v>
      </c>
      <c r="H10" s="243">
        <f>'Temps de travaux généraux'!$J$9</f>
        <v>0</v>
      </c>
      <c r="I10" s="241">
        <f>SUM('Alimentation élevages et Temps'!$L$9+'Alimentation élevages et Temps'!$L$42)</f>
        <v>0</v>
      </c>
      <c r="J10" s="242">
        <v>0</v>
      </c>
      <c r="K10" s="243">
        <v>0</v>
      </c>
      <c r="L10" s="241">
        <f t="shared" si="0"/>
        <v>38.25</v>
      </c>
      <c r="M10" s="242">
        <f t="shared" si="0"/>
        <v>0</v>
      </c>
      <c r="N10" s="243">
        <f t="shared" si="0"/>
        <v>0</v>
      </c>
    </row>
    <row r="11" spans="1:14" ht="16.5" customHeight="1">
      <c r="A11" s="244" t="s">
        <v>218</v>
      </c>
      <c r="B11" s="245" t="s">
        <v>219</v>
      </c>
      <c r="C11" s="246">
        <v>0</v>
      </c>
      <c r="D11" s="247">
        <v>0</v>
      </c>
      <c r="E11" s="248">
        <v>0</v>
      </c>
      <c r="F11" s="246">
        <f>'Temps de travaux généraux'!$H$10</f>
        <v>7.5</v>
      </c>
      <c r="G11" s="247">
        <f>'Temps de travaux généraux'!$I$10</f>
        <v>0</v>
      </c>
      <c r="H11" s="248">
        <f>'Temps de travaux généraux'!$J$10</f>
        <v>0</v>
      </c>
      <c r="I11" s="246">
        <f>SUM('Alimentation élevages et Temps'!$L$10+'Alimentation élevages et Temps'!$L$43)</f>
        <v>0</v>
      </c>
      <c r="J11" s="247">
        <v>0</v>
      </c>
      <c r="K11" s="248">
        <v>0</v>
      </c>
      <c r="L11" s="246">
        <f t="shared" si="0"/>
        <v>7.5</v>
      </c>
      <c r="M11" s="247">
        <f t="shared" si="0"/>
        <v>0</v>
      </c>
      <c r="N11" s="248">
        <f t="shared" si="0"/>
        <v>0</v>
      </c>
    </row>
    <row r="12" spans="1:14" ht="16.5" customHeight="1">
      <c r="A12" s="244"/>
      <c r="B12" s="245" t="s">
        <v>220</v>
      </c>
      <c r="C12" s="246">
        <v>0</v>
      </c>
      <c r="D12" s="247">
        <v>0</v>
      </c>
      <c r="E12" s="248">
        <v>0</v>
      </c>
      <c r="F12" s="246">
        <f>'Temps de travaux généraux'!$H$11</f>
        <v>7.5</v>
      </c>
      <c r="G12" s="247">
        <f>'Temps de travaux généraux'!$I$11</f>
        <v>0</v>
      </c>
      <c r="H12" s="248">
        <f>'Temps de travaux généraux'!$J$11</f>
        <v>0</v>
      </c>
      <c r="I12" s="246">
        <f>SUM('Alimentation élevages et Temps'!$L$11+'Alimentation élevages et Temps'!$L$44)</f>
        <v>0</v>
      </c>
      <c r="J12" s="247">
        <v>0</v>
      </c>
      <c r="K12" s="248">
        <v>0</v>
      </c>
      <c r="L12" s="246">
        <f t="shared" si="0"/>
        <v>7.5</v>
      </c>
      <c r="M12" s="247">
        <f t="shared" si="0"/>
        <v>0</v>
      </c>
      <c r="N12" s="248">
        <f t="shared" si="0"/>
        <v>0</v>
      </c>
    </row>
    <row r="13" spans="1:14" ht="16.5" customHeight="1" thickBot="1">
      <c r="A13" s="239"/>
      <c r="B13" s="240" t="s">
        <v>221</v>
      </c>
      <c r="C13" s="241">
        <v>0</v>
      </c>
      <c r="D13" s="242">
        <v>0</v>
      </c>
      <c r="E13" s="243">
        <v>0</v>
      </c>
      <c r="F13" s="241">
        <f>'Temps de travaux généraux'!$H$12</f>
        <v>11.25</v>
      </c>
      <c r="G13" s="242">
        <f>'Temps de travaux généraux'!$I$12</f>
        <v>0</v>
      </c>
      <c r="H13" s="243">
        <f>'Temps de travaux généraux'!$J$12</f>
        <v>0</v>
      </c>
      <c r="I13" s="241">
        <f>SUM('Alimentation élevages et Temps'!$L$12+'Alimentation élevages et Temps'!$L$45)</f>
        <v>0</v>
      </c>
      <c r="J13" s="242">
        <v>0</v>
      </c>
      <c r="K13" s="243">
        <v>0</v>
      </c>
      <c r="L13" s="241">
        <f t="shared" si="0"/>
        <v>11.25</v>
      </c>
      <c r="M13" s="242">
        <f t="shared" si="0"/>
        <v>0</v>
      </c>
      <c r="N13" s="243">
        <f t="shared" si="0"/>
        <v>0</v>
      </c>
    </row>
    <row r="14" spans="1:14" ht="16.5" customHeight="1">
      <c r="A14" s="244" t="s">
        <v>222</v>
      </c>
      <c r="B14" s="245" t="s">
        <v>223</v>
      </c>
      <c r="C14" s="246">
        <v>0</v>
      </c>
      <c r="D14" s="247">
        <v>0</v>
      </c>
      <c r="E14" s="248">
        <v>0</v>
      </c>
      <c r="F14" s="246">
        <f>'Temps de travaux généraux'!$H$13</f>
        <v>7.5</v>
      </c>
      <c r="G14" s="247">
        <f>'Temps de travaux généraux'!$I$13</f>
        <v>0</v>
      </c>
      <c r="H14" s="248">
        <f>'Temps de travaux généraux'!$J$13</f>
        <v>0</v>
      </c>
      <c r="I14" s="246">
        <f>SUM('Alimentation élevages et Temps'!$L$13+'Alimentation élevages et Temps'!$L$46)</f>
        <v>0</v>
      </c>
      <c r="J14" s="247">
        <v>0</v>
      </c>
      <c r="K14" s="248">
        <v>0</v>
      </c>
      <c r="L14" s="246">
        <f t="shared" si="0"/>
        <v>7.5</v>
      </c>
      <c r="M14" s="247">
        <f t="shared" si="0"/>
        <v>0</v>
      </c>
      <c r="N14" s="248">
        <f t="shared" si="0"/>
        <v>0</v>
      </c>
    </row>
    <row r="15" spans="1:14" ht="16.5" customHeight="1" thickBot="1">
      <c r="A15" s="239"/>
      <c r="B15" s="240" t="s">
        <v>224</v>
      </c>
      <c r="C15" s="241">
        <v>0</v>
      </c>
      <c r="D15" s="242">
        <v>0</v>
      </c>
      <c r="E15" s="243">
        <v>0</v>
      </c>
      <c r="F15" s="241">
        <f>'Temps de travaux généraux'!$H$14</f>
        <v>7.5</v>
      </c>
      <c r="G15" s="242">
        <f>'Temps de travaux généraux'!$I$14</f>
        <v>0</v>
      </c>
      <c r="H15" s="243">
        <f>'Temps de travaux généraux'!$J$14</f>
        <v>0</v>
      </c>
      <c r="I15" s="241">
        <f>SUM('Alimentation élevages et Temps'!$L$14+'Alimentation élevages et Temps'!$L$47)</f>
        <v>0</v>
      </c>
      <c r="J15" s="242">
        <v>0</v>
      </c>
      <c r="K15" s="243">
        <v>0</v>
      </c>
      <c r="L15" s="241">
        <f t="shared" si="0"/>
        <v>7.5</v>
      </c>
      <c r="M15" s="242">
        <f t="shared" si="0"/>
        <v>0</v>
      </c>
      <c r="N15" s="243">
        <f t="shared" si="0"/>
        <v>0</v>
      </c>
    </row>
    <row r="16" spans="1:14" ht="16.5" customHeight="1">
      <c r="A16" s="244" t="s">
        <v>225</v>
      </c>
      <c r="B16" s="245" t="s">
        <v>226</v>
      </c>
      <c r="C16" s="246">
        <v>0</v>
      </c>
      <c r="D16" s="247">
        <v>0</v>
      </c>
      <c r="E16" s="248">
        <v>0</v>
      </c>
      <c r="F16" s="246">
        <f>'Temps de travaux généraux'!$H$15</f>
        <v>11.25</v>
      </c>
      <c r="G16" s="247">
        <f>'Temps de travaux généraux'!$I$15</f>
        <v>0</v>
      </c>
      <c r="H16" s="248">
        <f>'Temps de travaux généraux'!$J$15</f>
        <v>0</v>
      </c>
      <c r="I16" s="246">
        <f>SUM('Alimentation élevages et Temps'!$L$15+'Alimentation élevages et Temps'!$L$48)</f>
        <v>0</v>
      </c>
      <c r="J16" s="247">
        <v>0</v>
      </c>
      <c r="K16" s="248">
        <v>0</v>
      </c>
      <c r="L16" s="246">
        <f t="shared" si="0"/>
        <v>11.25</v>
      </c>
      <c r="M16" s="247">
        <f t="shared" si="0"/>
        <v>0</v>
      </c>
      <c r="N16" s="248">
        <f t="shared" si="0"/>
        <v>0</v>
      </c>
    </row>
    <row r="17" spans="1:14" ht="16.5" customHeight="1" thickBot="1">
      <c r="A17" s="239"/>
      <c r="B17" s="240" t="s">
        <v>227</v>
      </c>
      <c r="C17" s="241">
        <v>0</v>
      </c>
      <c r="D17" s="242">
        <v>0</v>
      </c>
      <c r="E17" s="243">
        <v>0</v>
      </c>
      <c r="F17" s="241">
        <f>'Temps de travaux généraux'!$H$16</f>
        <v>7.5</v>
      </c>
      <c r="G17" s="242">
        <f>'Temps de travaux généraux'!$I$16</f>
        <v>0</v>
      </c>
      <c r="H17" s="243">
        <f>'Temps de travaux généraux'!$J$16</f>
        <v>0</v>
      </c>
      <c r="I17" s="241">
        <f>SUM('Alimentation élevages et Temps'!$L$16+'Alimentation élevages et Temps'!$L$49)</f>
        <v>0</v>
      </c>
      <c r="J17" s="242">
        <v>0</v>
      </c>
      <c r="K17" s="243">
        <v>0</v>
      </c>
      <c r="L17" s="241">
        <f t="shared" si="0"/>
        <v>7.5</v>
      </c>
      <c r="M17" s="242">
        <f t="shared" si="0"/>
        <v>0</v>
      </c>
      <c r="N17" s="243">
        <f t="shared" si="0"/>
        <v>0</v>
      </c>
    </row>
    <row r="18" spans="1:14" ht="16.5" customHeight="1">
      <c r="A18" s="244" t="s">
        <v>228</v>
      </c>
      <c r="B18" s="245" t="s">
        <v>229</v>
      </c>
      <c r="C18" s="246">
        <v>0</v>
      </c>
      <c r="D18" s="247">
        <v>0</v>
      </c>
      <c r="E18" s="248">
        <v>0</v>
      </c>
      <c r="F18" s="246">
        <f>'Temps de travaux généraux'!$H$17</f>
        <v>7.5</v>
      </c>
      <c r="G18" s="247">
        <f>'Temps de travaux généraux'!$I$17</f>
        <v>0</v>
      </c>
      <c r="H18" s="248">
        <f>'Temps de travaux généraux'!$J$17</f>
        <v>0</v>
      </c>
      <c r="I18" s="246">
        <f>SUM('Alimentation élevages et Temps'!$L$17+'Alimentation élevages et Temps'!$L$50)</f>
        <v>0</v>
      </c>
      <c r="J18" s="247">
        <v>0</v>
      </c>
      <c r="K18" s="248">
        <v>0</v>
      </c>
      <c r="L18" s="246">
        <f t="shared" si="0"/>
        <v>7.5</v>
      </c>
      <c r="M18" s="247">
        <f t="shared" si="0"/>
        <v>0</v>
      </c>
      <c r="N18" s="248">
        <f t="shared" si="0"/>
        <v>0</v>
      </c>
    </row>
    <row r="19" spans="1:14" ht="16.5" customHeight="1" thickBot="1">
      <c r="A19" s="239"/>
      <c r="B19" s="240" t="s">
        <v>0</v>
      </c>
      <c r="C19" s="241">
        <v>46</v>
      </c>
      <c r="D19" s="242">
        <v>0</v>
      </c>
      <c r="E19" s="243">
        <v>0</v>
      </c>
      <c r="F19" s="241">
        <f>'Temps de travaux généraux'!$H$18</f>
        <v>19.5</v>
      </c>
      <c r="G19" s="242">
        <f>'Temps de travaux généraux'!$I$18</f>
        <v>0</v>
      </c>
      <c r="H19" s="243">
        <f>'Temps de travaux généraux'!$J$18</f>
        <v>0</v>
      </c>
      <c r="I19" s="241">
        <f>SUM('Alimentation élevages et Temps'!$L$18+'Alimentation élevages et Temps'!$L$51)</f>
        <v>0</v>
      </c>
      <c r="J19" s="242">
        <v>0</v>
      </c>
      <c r="K19" s="243">
        <v>0</v>
      </c>
      <c r="L19" s="241">
        <f t="shared" si="0"/>
        <v>65.5</v>
      </c>
      <c r="M19" s="242">
        <f t="shared" si="0"/>
        <v>0</v>
      </c>
      <c r="N19" s="243">
        <f t="shared" si="0"/>
        <v>0</v>
      </c>
    </row>
    <row r="20" spans="1:14" ht="16.5" customHeight="1">
      <c r="A20" s="244" t="s">
        <v>1</v>
      </c>
      <c r="B20" s="245" t="s">
        <v>2</v>
      </c>
      <c r="C20" s="246">
        <v>0</v>
      </c>
      <c r="D20" s="247">
        <v>0</v>
      </c>
      <c r="E20" s="248">
        <v>0</v>
      </c>
      <c r="F20" s="246">
        <f>'Temps de travaux généraux'!$H$19</f>
        <v>19.5</v>
      </c>
      <c r="G20" s="247">
        <f>'Temps de travaux généraux'!$I$19</f>
        <v>0</v>
      </c>
      <c r="H20" s="248">
        <f>'Temps de travaux généraux'!$J$19</f>
        <v>0</v>
      </c>
      <c r="I20" s="246">
        <f>SUM('Alimentation élevages et Temps'!$L$19+'Alimentation élevages et Temps'!$L$52)</f>
        <v>0</v>
      </c>
      <c r="J20" s="247">
        <v>0</v>
      </c>
      <c r="K20" s="248">
        <v>0</v>
      </c>
      <c r="L20" s="246">
        <f t="shared" si="0"/>
        <v>19.5</v>
      </c>
      <c r="M20" s="247">
        <f t="shared" si="0"/>
        <v>0</v>
      </c>
      <c r="N20" s="248">
        <f t="shared" si="0"/>
        <v>0</v>
      </c>
    </row>
    <row r="21" spans="1:14" ht="16.5" customHeight="1" thickBot="1">
      <c r="A21" s="239"/>
      <c r="B21" s="240" t="s">
        <v>3</v>
      </c>
      <c r="C21" s="241">
        <v>0</v>
      </c>
      <c r="D21" s="242">
        <v>0</v>
      </c>
      <c r="E21" s="243">
        <v>0</v>
      </c>
      <c r="F21" s="241">
        <f>'Temps de travaux généraux'!$H$20</f>
        <v>11.25</v>
      </c>
      <c r="G21" s="242">
        <f>'Temps de travaux généraux'!$I$20</f>
        <v>0</v>
      </c>
      <c r="H21" s="243">
        <f>'Temps de travaux généraux'!$J$20</f>
        <v>0</v>
      </c>
      <c r="I21" s="241">
        <f>SUM('Alimentation élevages et Temps'!$L$20+'Alimentation élevages et Temps'!$L$53)</f>
        <v>0</v>
      </c>
      <c r="J21" s="242">
        <v>0</v>
      </c>
      <c r="K21" s="243">
        <v>0</v>
      </c>
      <c r="L21" s="241">
        <f t="shared" si="0"/>
        <v>11.25</v>
      </c>
      <c r="M21" s="242">
        <f t="shared" si="0"/>
        <v>0</v>
      </c>
      <c r="N21" s="243">
        <f t="shared" si="0"/>
        <v>0</v>
      </c>
    </row>
    <row r="22" spans="1:14" ht="16.5" customHeight="1">
      <c r="A22" s="244" t="s">
        <v>4</v>
      </c>
      <c r="B22" s="245" t="s">
        <v>5</v>
      </c>
      <c r="C22" s="246">
        <v>0</v>
      </c>
      <c r="D22" s="247">
        <v>0</v>
      </c>
      <c r="E22" s="248">
        <v>0</v>
      </c>
      <c r="F22" s="246">
        <f>'Temps de travaux généraux'!$H$21</f>
        <v>7.5</v>
      </c>
      <c r="G22" s="247">
        <f>'Temps de travaux généraux'!$I$21</f>
        <v>0</v>
      </c>
      <c r="H22" s="248">
        <f>'Temps de travaux généraux'!$J$21</f>
        <v>0</v>
      </c>
      <c r="I22" s="246">
        <f>SUM('Alimentation élevages et Temps'!$L$21+'Alimentation élevages et Temps'!$L$54)</f>
        <v>0</v>
      </c>
      <c r="J22" s="247">
        <v>0</v>
      </c>
      <c r="K22" s="248">
        <v>0</v>
      </c>
      <c r="L22" s="246">
        <f t="shared" si="0"/>
        <v>7.5</v>
      </c>
      <c r="M22" s="247">
        <f t="shared" si="0"/>
        <v>0</v>
      </c>
      <c r="N22" s="248">
        <f t="shared" si="0"/>
        <v>0</v>
      </c>
    </row>
    <row r="23" spans="1:14" ht="16.5" customHeight="1">
      <c r="A23" s="244"/>
      <c r="B23" s="245" t="s">
        <v>7</v>
      </c>
      <c r="C23" s="246">
        <v>1</v>
      </c>
      <c r="D23" s="247">
        <v>0</v>
      </c>
      <c r="E23" s="248">
        <v>0</v>
      </c>
      <c r="F23" s="246">
        <f>'Temps de travaux généraux'!$H$22</f>
        <v>25.5</v>
      </c>
      <c r="G23" s="247">
        <f>'Temps de travaux généraux'!$I$22</f>
        <v>9</v>
      </c>
      <c r="H23" s="248">
        <f>'Temps de travaux généraux'!$J$22</f>
        <v>14</v>
      </c>
      <c r="I23" s="246">
        <f>SUM('Alimentation élevages et Temps'!$L$22+'Alimentation élevages et Temps'!$L$55)</f>
        <v>0</v>
      </c>
      <c r="J23" s="247">
        <v>0</v>
      </c>
      <c r="K23" s="248">
        <v>0</v>
      </c>
      <c r="L23" s="246">
        <f t="shared" si="0"/>
        <v>26.5</v>
      </c>
      <c r="M23" s="247">
        <f t="shared" si="0"/>
        <v>9</v>
      </c>
      <c r="N23" s="248">
        <f t="shared" si="0"/>
        <v>14</v>
      </c>
    </row>
    <row r="24" spans="1:14" ht="16.5" customHeight="1" thickBot="1">
      <c r="A24" s="239"/>
      <c r="B24" s="240" t="s">
        <v>8</v>
      </c>
      <c r="C24" s="241">
        <v>5.5</v>
      </c>
      <c r="D24" s="242">
        <v>0</v>
      </c>
      <c r="E24" s="243">
        <v>0</v>
      </c>
      <c r="F24" s="241">
        <f>'Temps de travaux généraux'!$H$23</f>
        <v>18.5</v>
      </c>
      <c r="G24" s="242">
        <f>'Temps de travaux généraux'!$I$23</f>
        <v>5</v>
      </c>
      <c r="H24" s="243">
        <f>'Temps de travaux généraux'!$J$23</f>
        <v>7</v>
      </c>
      <c r="I24" s="241">
        <f>SUM('Alimentation élevages et Temps'!$L$23+'Alimentation élevages et Temps'!$L$56)</f>
        <v>0</v>
      </c>
      <c r="J24" s="242">
        <v>0</v>
      </c>
      <c r="K24" s="243">
        <v>0</v>
      </c>
      <c r="L24" s="241">
        <f t="shared" si="0"/>
        <v>24</v>
      </c>
      <c r="M24" s="242">
        <f t="shared" si="0"/>
        <v>5</v>
      </c>
      <c r="N24" s="243">
        <f t="shared" si="0"/>
        <v>7</v>
      </c>
    </row>
    <row r="25" spans="1:14" ht="16.5" customHeight="1">
      <c r="A25" s="244" t="s">
        <v>9</v>
      </c>
      <c r="B25" s="245" t="s">
        <v>10</v>
      </c>
      <c r="C25" s="246">
        <v>2</v>
      </c>
      <c r="D25" s="247">
        <v>0</v>
      </c>
      <c r="E25" s="248">
        <v>0</v>
      </c>
      <c r="F25" s="246">
        <f>'Temps de travaux généraux'!$H$24</f>
        <v>7.5</v>
      </c>
      <c r="G25" s="247">
        <f>'Temps de travaux généraux'!$I$24</f>
        <v>0</v>
      </c>
      <c r="H25" s="248">
        <f>'Temps de travaux généraux'!$J$24</f>
        <v>0</v>
      </c>
      <c r="I25" s="246">
        <f>SUM('Alimentation élevages et Temps'!$L$24+'Alimentation élevages et Temps'!$L$57)</f>
        <v>0</v>
      </c>
      <c r="J25" s="247">
        <v>0</v>
      </c>
      <c r="K25" s="248">
        <v>0</v>
      </c>
      <c r="L25" s="246">
        <f t="shared" si="0"/>
        <v>9.5</v>
      </c>
      <c r="M25" s="247">
        <f t="shared" si="0"/>
        <v>0</v>
      </c>
      <c r="N25" s="248">
        <f t="shared" si="0"/>
        <v>0</v>
      </c>
    </row>
    <row r="26" spans="1:14" ht="16.5" customHeight="1" thickBot="1">
      <c r="A26" s="239"/>
      <c r="B26" s="240" t="s">
        <v>11</v>
      </c>
      <c r="C26" s="241">
        <v>0</v>
      </c>
      <c r="D26" s="242">
        <v>0</v>
      </c>
      <c r="E26" s="243">
        <v>0</v>
      </c>
      <c r="F26" s="241">
        <f>'Temps de travaux généraux'!$H$25</f>
        <v>0</v>
      </c>
      <c r="G26" s="242">
        <f>'Temps de travaux généraux'!$I$25</f>
        <v>0</v>
      </c>
      <c r="H26" s="243">
        <f>'Temps de travaux généraux'!$J$25</f>
        <v>0</v>
      </c>
      <c r="I26" s="241">
        <f>SUM('Alimentation élevages et Temps'!$L$25+'Alimentation élevages et Temps'!$L$58)</f>
        <v>0</v>
      </c>
      <c r="J26" s="242">
        <v>0</v>
      </c>
      <c r="K26" s="243">
        <v>0</v>
      </c>
      <c r="L26" s="241">
        <f t="shared" si="0"/>
        <v>0</v>
      </c>
      <c r="M26" s="242">
        <f t="shared" si="0"/>
        <v>0</v>
      </c>
      <c r="N26" s="243">
        <f t="shared" si="0"/>
        <v>0</v>
      </c>
    </row>
    <row r="27" spans="1:14" ht="16.5" customHeight="1">
      <c r="A27" s="244" t="s">
        <v>12</v>
      </c>
      <c r="B27" s="245" t="s">
        <v>13</v>
      </c>
      <c r="C27" s="246">
        <v>0</v>
      </c>
      <c r="D27" s="247">
        <v>0</v>
      </c>
      <c r="E27" s="248">
        <v>0</v>
      </c>
      <c r="F27" s="246">
        <f>'Temps de travaux généraux'!$H$26</f>
        <v>7.5</v>
      </c>
      <c r="G27" s="247">
        <f>'Temps de travaux généraux'!$I$26</f>
        <v>0</v>
      </c>
      <c r="H27" s="248">
        <f>'Temps de travaux généraux'!$J$26</f>
        <v>0</v>
      </c>
      <c r="I27" s="246">
        <f>SUM('Alimentation élevages et Temps'!$L$26+'Alimentation élevages et Temps'!$L$59)</f>
        <v>0</v>
      </c>
      <c r="J27" s="247">
        <v>0</v>
      </c>
      <c r="K27" s="248">
        <v>0</v>
      </c>
      <c r="L27" s="246">
        <f t="shared" si="0"/>
        <v>7.5</v>
      </c>
      <c r="M27" s="247">
        <f t="shared" si="0"/>
        <v>0</v>
      </c>
      <c r="N27" s="248">
        <f t="shared" si="0"/>
        <v>0</v>
      </c>
    </row>
    <row r="28" spans="1:14" ht="16.5" customHeight="1" thickBot="1">
      <c r="A28" s="239"/>
      <c r="B28" s="240" t="s">
        <v>14</v>
      </c>
      <c r="C28" s="241">
        <v>14.5</v>
      </c>
      <c r="D28" s="242">
        <v>0</v>
      </c>
      <c r="E28" s="243">
        <v>0</v>
      </c>
      <c r="F28" s="241">
        <f>'Temps de travaux généraux'!$H$27</f>
        <v>7.5</v>
      </c>
      <c r="G28" s="242">
        <f>'Temps de travaux généraux'!$I$27</f>
        <v>0</v>
      </c>
      <c r="H28" s="243">
        <f>'Temps de travaux généraux'!$J$27</f>
        <v>0</v>
      </c>
      <c r="I28" s="241">
        <f>SUM('Alimentation élevages et Temps'!$L$27+'Alimentation élevages et Temps'!$L$60)</f>
        <v>0</v>
      </c>
      <c r="J28" s="242">
        <v>0</v>
      </c>
      <c r="K28" s="243">
        <v>0</v>
      </c>
      <c r="L28" s="241">
        <f t="shared" si="0"/>
        <v>22</v>
      </c>
      <c r="M28" s="242">
        <f t="shared" si="0"/>
        <v>0</v>
      </c>
      <c r="N28" s="243">
        <f t="shared" si="0"/>
        <v>0</v>
      </c>
    </row>
    <row r="29" spans="1:14" ht="16.5" customHeight="1">
      <c r="A29" s="244" t="s">
        <v>15</v>
      </c>
      <c r="B29" s="245" t="s">
        <v>16</v>
      </c>
      <c r="C29" s="246">
        <v>0.5</v>
      </c>
      <c r="D29" s="247">
        <v>0</v>
      </c>
      <c r="E29" s="248">
        <v>0</v>
      </c>
      <c r="F29" s="246">
        <f>'Temps de travaux généraux'!$H$28</f>
        <v>7.5</v>
      </c>
      <c r="G29" s="247">
        <f>'Temps de travaux généraux'!$I$28</f>
        <v>0</v>
      </c>
      <c r="H29" s="248">
        <f>'Temps de travaux généraux'!$J$28</f>
        <v>0</v>
      </c>
      <c r="I29" s="246">
        <f>SUM('Alimentation élevages et Temps'!$L$28+'Alimentation élevages et Temps'!$L$61)</f>
        <v>0</v>
      </c>
      <c r="J29" s="247">
        <v>0</v>
      </c>
      <c r="K29" s="248">
        <v>0</v>
      </c>
      <c r="L29" s="246">
        <f t="shared" si="0"/>
        <v>8</v>
      </c>
      <c r="M29" s="247">
        <f t="shared" si="0"/>
        <v>0</v>
      </c>
      <c r="N29" s="248">
        <f t="shared" si="0"/>
        <v>0</v>
      </c>
    </row>
    <row r="30" spans="1:14" ht="16.5" customHeight="1" thickBot="1">
      <c r="A30" s="239"/>
      <c r="B30" s="240" t="s">
        <v>17</v>
      </c>
      <c r="C30" s="241">
        <v>15</v>
      </c>
      <c r="D30" s="242">
        <v>0</v>
      </c>
      <c r="E30" s="243">
        <v>0</v>
      </c>
      <c r="F30" s="241">
        <f>'Temps de travaux généraux'!$H$29</f>
        <v>7.5</v>
      </c>
      <c r="G30" s="242">
        <f>'Temps de travaux généraux'!$I$29</f>
        <v>0</v>
      </c>
      <c r="H30" s="243">
        <f>'Temps de travaux généraux'!$J$29</f>
        <v>0</v>
      </c>
      <c r="I30" s="241">
        <f>SUM('Alimentation élevages et Temps'!$L$29+'Alimentation élevages et Temps'!$L$62)</f>
        <v>0</v>
      </c>
      <c r="J30" s="242">
        <v>0</v>
      </c>
      <c r="K30" s="243">
        <v>0</v>
      </c>
      <c r="L30" s="241">
        <f t="shared" si="0"/>
        <v>22.5</v>
      </c>
      <c r="M30" s="242">
        <f t="shared" si="0"/>
        <v>0</v>
      </c>
      <c r="N30" s="243">
        <f t="shared" si="0"/>
        <v>0</v>
      </c>
    </row>
    <row r="31" spans="1:14" ht="16.5" customHeight="1">
      <c r="A31" s="244" t="s">
        <v>18</v>
      </c>
      <c r="B31" s="245" t="s">
        <v>19</v>
      </c>
      <c r="C31" s="246">
        <v>6.25</v>
      </c>
      <c r="D31" s="247">
        <v>0</v>
      </c>
      <c r="E31" s="248">
        <v>0</v>
      </c>
      <c r="F31" s="246">
        <f>'Temps de travaux généraux'!$H$30</f>
        <v>7.5</v>
      </c>
      <c r="G31" s="247">
        <f>'Temps de travaux généraux'!$I$30</f>
        <v>0</v>
      </c>
      <c r="H31" s="248">
        <f>'Temps de travaux généraux'!$J$30</f>
        <v>0</v>
      </c>
      <c r="I31" s="246">
        <f>SUM('Alimentation élevages et Temps'!$L$30+'Alimentation élevages et Temps'!$L$63)</f>
        <v>0</v>
      </c>
      <c r="J31" s="247">
        <v>0</v>
      </c>
      <c r="K31" s="248">
        <v>0</v>
      </c>
      <c r="L31" s="246">
        <f t="shared" si="0"/>
        <v>13.75</v>
      </c>
      <c r="M31" s="247">
        <f t="shared" si="0"/>
        <v>0</v>
      </c>
      <c r="N31" s="248">
        <f t="shared" si="0"/>
        <v>0</v>
      </c>
    </row>
    <row r="32" spans="1:14" ht="16.5" customHeight="1" thickBot="1">
      <c r="A32" s="239"/>
      <c r="B32" s="240" t="s">
        <v>20</v>
      </c>
      <c r="C32" s="241">
        <v>16.5</v>
      </c>
      <c r="D32" s="242">
        <v>0</v>
      </c>
      <c r="E32" s="243">
        <v>0</v>
      </c>
      <c r="F32" s="241">
        <f>'Temps de travaux généraux'!$H$31</f>
        <v>11.25</v>
      </c>
      <c r="G32" s="242">
        <f>'Temps de travaux généraux'!$I$31</f>
        <v>0</v>
      </c>
      <c r="H32" s="243">
        <f>'Temps de travaux généraux'!$J$31</f>
        <v>0</v>
      </c>
      <c r="I32" s="241">
        <f>SUM('Alimentation élevages et Temps'!$L$31+'Alimentation élevages et Temps'!$L$64)</f>
        <v>0</v>
      </c>
      <c r="J32" s="242">
        <v>0</v>
      </c>
      <c r="K32" s="243">
        <v>0</v>
      </c>
      <c r="L32" s="241">
        <f t="shared" si="0"/>
        <v>27.75</v>
      </c>
      <c r="M32" s="242">
        <f t="shared" si="0"/>
        <v>0</v>
      </c>
      <c r="N32" s="243">
        <f t="shared" si="0"/>
        <v>0</v>
      </c>
    </row>
    <row r="33" spans="1:14" ht="16.5" customHeight="1" thickBot="1">
      <c r="A33" s="241" t="s">
        <v>208</v>
      </c>
      <c r="B33" s="249"/>
      <c r="C33" s="241">
        <f aca="true" t="shared" si="1" ref="C33:N33">SUM(C7:C32)</f>
        <v>162.25</v>
      </c>
      <c r="D33" s="240">
        <f t="shared" si="1"/>
        <v>0</v>
      </c>
      <c r="E33" s="250">
        <f t="shared" si="1"/>
        <v>0</v>
      </c>
      <c r="F33" s="241">
        <f t="shared" si="1"/>
        <v>259.25</v>
      </c>
      <c r="G33" s="240">
        <f t="shared" si="1"/>
        <v>14</v>
      </c>
      <c r="H33" s="250">
        <f t="shared" si="1"/>
        <v>21</v>
      </c>
      <c r="I33" s="241">
        <f t="shared" si="1"/>
        <v>0</v>
      </c>
      <c r="J33" s="240">
        <f t="shared" si="1"/>
        <v>0</v>
      </c>
      <c r="K33" s="250">
        <f t="shared" si="1"/>
        <v>0</v>
      </c>
      <c r="L33" s="241">
        <f t="shared" si="1"/>
        <v>421.5</v>
      </c>
      <c r="M33" s="240">
        <f t="shared" si="1"/>
        <v>14</v>
      </c>
      <c r="N33" s="250">
        <f t="shared" si="1"/>
        <v>21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68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defaultGridColor="0" zoomScale="85" zoomScaleNormal="85" colorId="37" workbookViewId="0" topLeftCell="A1">
      <pane ySplit="4" topLeftCell="MZI21" activePane="bottomLeft" state="frozen"/>
      <selection pane="topLeft" activeCell="L4" sqref="L4"/>
      <selection pane="bottomLeft" activeCell="A1" sqref="A1"/>
    </sheetView>
  </sheetViews>
  <sheetFormatPr defaultColWidth="11.00390625" defaultRowHeight="21.75" customHeight="1"/>
  <cols>
    <col min="1" max="2" width="12.75390625" style="7" customWidth="1"/>
    <col min="3" max="3" width="10.75390625" style="7" customWidth="1"/>
    <col min="4" max="6" width="12.75390625" style="7" customWidth="1"/>
    <col min="7" max="10" width="10.75390625" style="7" customWidth="1"/>
    <col min="11" max="16384" width="12.75390625" style="7" customWidth="1"/>
  </cols>
  <sheetData>
    <row r="1" spans="1:5" ht="21.75" customHeight="1">
      <c r="A1" s="251" t="s">
        <v>195</v>
      </c>
      <c r="B1" s="2"/>
      <c r="C1" s="2"/>
      <c r="E1" s="252" t="s">
        <v>175</v>
      </c>
    </row>
    <row r="2" spans="1:5" ht="31.5" customHeight="1" thickBot="1">
      <c r="A2" s="42" t="s">
        <v>197</v>
      </c>
      <c r="B2" s="2"/>
      <c r="C2" s="2"/>
      <c r="E2" s="253" t="s">
        <v>176</v>
      </c>
    </row>
    <row r="3" spans="1:11" ht="21.75" customHeight="1">
      <c r="A3" s="68" t="s">
        <v>200</v>
      </c>
      <c r="B3" s="69" t="s">
        <v>201</v>
      </c>
      <c r="C3" s="254" t="s">
        <v>87</v>
      </c>
      <c r="D3" s="255"/>
      <c r="E3" s="445" t="s">
        <v>170</v>
      </c>
      <c r="F3" s="390"/>
      <c r="G3" s="390"/>
      <c r="H3" s="254" t="s">
        <v>172</v>
      </c>
      <c r="I3" s="390"/>
      <c r="J3" s="254" t="s">
        <v>177</v>
      </c>
      <c r="K3" s="255"/>
    </row>
    <row r="4" spans="1:11" ht="25.5" customHeight="1" thickBot="1">
      <c r="A4" s="256"/>
      <c r="B4" s="257"/>
      <c r="C4" s="258" t="s">
        <v>178</v>
      </c>
      <c r="D4" s="259" t="s">
        <v>179</v>
      </c>
      <c r="E4" s="396" t="s">
        <v>180</v>
      </c>
      <c r="F4" s="396" t="s">
        <v>181</v>
      </c>
      <c r="G4" s="396" t="s">
        <v>182</v>
      </c>
      <c r="H4" s="397" t="s">
        <v>183</v>
      </c>
      <c r="I4" s="396" t="s">
        <v>182</v>
      </c>
      <c r="J4" s="258" t="s">
        <v>184</v>
      </c>
      <c r="K4" s="159" t="s">
        <v>185</v>
      </c>
    </row>
    <row r="5" spans="1:11" ht="21.75" customHeight="1">
      <c r="A5" s="147" t="s">
        <v>212</v>
      </c>
      <c r="B5" s="260" t="s">
        <v>213</v>
      </c>
      <c r="C5" s="261">
        <f>SUM('Récapitulatif des temps globaux'!$L$7-'Récapitulatif des temps globaux'!$M$7+'Récapitulatif des temps globaux'!$N$7)</f>
        <v>7.5</v>
      </c>
      <c r="D5" s="262">
        <f>'Récapitulatif des temps globaux'!$N$7</f>
        <v>0</v>
      </c>
      <c r="E5" s="263">
        <f>'Coût global en intrants'!$O$5</f>
        <v>0</v>
      </c>
      <c r="F5" s="263">
        <f>'Coûts de production en eau'!$K$6</f>
        <v>0</v>
      </c>
      <c r="G5" s="58" t="s">
        <v>93</v>
      </c>
      <c r="H5" s="446">
        <f>SUM('Alimentation élevages et Temps'!$J$6+'Alimentation élevages et Temps'!$J$39)</f>
        <v>0</v>
      </c>
      <c r="I5" s="58">
        <f>SUM('Dépenses en élevage'!$H$5-'Dépenses en élevage'!$E$5+'Dépenses en élevage'!$H$38-'Dépenses en élevage'!$E$38)</f>
        <v>0</v>
      </c>
      <c r="J5" s="261">
        <f aca="true" t="shared" si="0" ref="J5:J31">SUM(C5,E5:I5)</f>
        <v>7.5</v>
      </c>
      <c r="K5" s="262">
        <f aca="true" t="shared" si="1" ref="K5:K31">SUM(D5:I5)</f>
        <v>0</v>
      </c>
    </row>
    <row r="6" spans="1:11" ht="21.75" customHeight="1" thickBot="1">
      <c r="A6" s="38"/>
      <c r="B6" s="30" t="s">
        <v>214</v>
      </c>
      <c r="C6" s="264">
        <f>SUM('Récapitulatif des temps globaux'!$L$8-'Récapitulatif des temps globaux'!$M$8+'Récapitulatif des temps globaux'!$N$8)</f>
        <v>7.5</v>
      </c>
      <c r="D6" s="265">
        <f>'Récapitulatif des temps globaux'!$N$8</f>
        <v>0</v>
      </c>
      <c r="E6" s="266">
        <f>'Coût global en intrants'!$O$6</f>
        <v>0</v>
      </c>
      <c r="F6" s="266">
        <f>'Coûts de production en eau'!$K$7</f>
        <v>0</v>
      </c>
      <c r="G6" s="267" t="s">
        <v>93</v>
      </c>
      <c r="H6" s="447">
        <f>SUM('Alimentation élevages et Temps'!$J$7+'Alimentation élevages et Temps'!$J$40)</f>
        <v>0</v>
      </c>
      <c r="I6" s="267">
        <f>SUM('Dépenses en élevage'!$H$6-'Dépenses en élevage'!$E$6+'Dépenses en élevage'!$H$39-'Dépenses en élevage'!$E$39)</f>
        <v>0</v>
      </c>
      <c r="J6" s="264">
        <f t="shared" si="0"/>
        <v>7.5</v>
      </c>
      <c r="K6" s="265">
        <f t="shared" si="1"/>
        <v>0</v>
      </c>
    </row>
    <row r="7" spans="1:11" ht="21.75" customHeight="1">
      <c r="A7" s="155" t="s">
        <v>215</v>
      </c>
      <c r="B7" s="35" t="s">
        <v>216</v>
      </c>
      <c r="C7" s="261">
        <f>SUM('Récapitulatif des temps globaux'!$L$9-'Récapitulatif des temps globaux'!$M$9+'Récapitulatif des temps globaux'!$N$9)</f>
        <v>35.5</v>
      </c>
      <c r="D7" s="262">
        <f>'Récapitulatif des temps globaux'!$N$9</f>
        <v>0</v>
      </c>
      <c r="E7" s="263">
        <f>'Coût global en intrants'!$O$7</f>
        <v>0</v>
      </c>
      <c r="F7" s="263">
        <f>'Coûts de production en eau'!$K$8</f>
        <v>0</v>
      </c>
      <c r="G7" s="58" t="s">
        <v>93</v>
      </c>
      <c r="H7" s="446">
        <f>SUM('Alimentation élevages et Temps'!$J$8+'Alimentation élevages et Temps'!$J$41)</f>
        <v>0</v>
      </c>
      <c r="I7" s="58">
        <f>SUM('Dépenses en élevage'!$H$7-'Dépenses en élevage'!$E$7+'Dépenses en élevage'!$H$40-'Dépenses en élevage'!$E$40)</f>
        <v>0</v>
      </c>
      <c r="J7" s="261">
        <f t="shared" si="0"/>
        <v>35.5</v>
      </c>
      <c r="K7" s="262">
        <f t="shared" si="1"/>
        <v>0</v>
      </c>
    </row>
    <row r="8" spans="1:11" ht="21.75" customHeight="1" thickBot="1">
      <c r="A8" s="38"/>
      <c r="B8" s="30" t="s">
        <v>217</v>
      </c>
      <c r="C8" s="264">
        <f>SUM('Récapitulatif des temps globaux'!$L$10-'Récapitulatif des temps globaux'!$M$10+'Récapitulatif des temps globaux'!$N$10)</f>
        <v>38.25</v>
      </c>
      <c r="D8" s="265">
        <f>'Récapitulatif des temps globaux'!$N$10</f>
        <v>0</v>
      </c>
      <c r="E8" s="266">
        <f>'Coût global en intrants'!$O$8</f>
        <v>0</v>
      </c>
      <c r="F8" s="266">
        <f>'Coûts de production en eau'!$K$9</f>
        <v>0</v>
      </c>
      <c r="G8" s="267" t="s">
        <v>93</v>
      </c>
      <c r="H8" s="447">
        <f>SUM('Alimentation élevages et Temps'!$J$9+'Alimentation élevages et Temps'!$J$42)</f>
        <v>0</v>
      </c>
      <c r="I8" s="267">
        <f>SUM('Dépenses en élevage'!$H$8-'Dépenses en élevage'!$E$8+'Dépenses en élevage'!$H$41-'Dépenses en élevage'!$E$41)</f>
        <v>0</v>
      </c>
      <c r="J8" s="264">
        <f t="shared" si="0"/>
        <v>38.25</v>
      </c>
      <c r="K8" s="265">
        <f t="shared" si="1"/>
        <v>0</v>
      </c>
    </row>
    <row r="9" spans="1:11" ht="21.75" customHeight="1">
      <c r="A9" s="155" t="s">
        <v>218</v>
      </c>
      <c r="B9" s="35" t="s">
        <v>219</v>
      </c>
      <c r="C9" s="261">
        <f>SUM('Récapitulatif des temps globaux'!$L$11-'Récapitulatif des temps globaux'!$M$11+'Récapitulatif des temps globaux'!$N$11)</f>
        <v>7.5</v>
      </c>
      <c r="D9" s="262">
        <f>'Récapitulatif des temps globaux'!$N$11</f>
        <v>0</v>
      </c>
      <c r="E9" s="263">
        <f>'Coût global en intrants'!$O$9</f>
        <v>0</v>
      </c>
      <c r="F9" s="263">
        <f>'Coûts de production en eau'!$K$10</f>
        <v>0</v>
      </c>
      <c r="G9" s="58" t="s">
        <v>93</v>
      </c>
      <c r="H9" s="446">
        <f>SUM('Alimentation élevages et Temps'!$J$10+'Alimentation élevages et Temps'!$J$43)</f>
        <v>0</v>
      </c>
      <c r="I9" s="58">
        <f>SUM('Dépenses en élevage'!$H$9-'Dépenses en élevage'!$E$9+'Dépenses en élevage'!$H$42-'Dépenses en élevage'!$E$42)</f>
        <v>0</v>
      </c>
      <c r="J9" s="261">
        <f t="shared" si="0"/>
        <v>7.5</v>
      </c>
      <c r="K9" s="262">
        <f t="shared" si="1"/>
        <v>0</v>
      </c>
    </row>
    <row r="10" spans="1:11" ht="21.75" customHeight="1">
      <c r="A10" s="155"/>
      <c r="B10" s="268" t="s">
        <v>220</v>
      </c>
      <c r="C10" s="261">
        <f>SUM('Récapitulatif des temps globaux'!$L$12-'Récapitulatif des temps globaux'!$M$12+'Récapitulatif des temps globaux'!$N$12)</f>
        <v>7.5</v>
      </c>
      <c r="D10" s="262">
        <f>'Récapitulatif des temps globaux'!$N$12</f>
        <v>0</v>
      </c>
      <c r="E10" s="263">
        <f>'Coût global en intrants'!$O$10</f>
        <v>0</v>
      </c>
      <c r="F10" s="263">
        <f>'Coûts de production en eau'!$K$11</f>
        <v>0</v>
      </c>
      <c r="G10" s="58" t="s">
        <v>93</v>
      </c>
      <c r="H10" s="446">
        <f>SUM('Alimentation élevages et Temps'!$J$11+'Alimentation élevages et Temps'!$J$44)</f>
        <v>0</v>
      </c>
      <c r="I10" s="58">
        <f>SUM('Dépenses en élevage'!$H$10-'Dépenses en élevage'!$E$10+'Dépenses en élevage'!$H$43-'Dépenses en élevage'!$E$43)</f>
        <v>0</v>
      </c>
      <c r="J10" s="261">
        <f t="shared" si="0"/>
        <v>7.5</v>
      </c>
      <c r="K10" s="262">
        <f t="shared" si="1"/>
        <v>0</v>
      </c>
    </row>
    <row r="11" spans="1:11" ht="21.75" customHeight="1" thickBot="1">
      <c r="A11" s="38"/>
      <c r="B11" s="30" t="s">
        <v>221</v>
      </c>
      <c r="C11" s="264">
        <f>SUM('Récapitulatif des temps globaux'!$L$13-'Récapitulatif des temps globaux'!$M$13+'Récapitulatif des temps globaux'!$N$13)</f>
        <v>11.25</v>
      </c>
      <c r="D11" s="265">
        <f>'Récapitulatif des temps globaux'!$N$13</f>
        <v>0</v>
      </c>
      <c r="E11" s="266">
        <f>'Coût global en intrants'!$O$11</f>
        <v>0</v>
      </c>
      <c r="F11" s="266">
        <f>'Coûts de production en eau'!$K$12</f>
        <v>0</v>
      </c>
      <c r="G11" s="267" t="s">
        <v>93</v>
      </c>
      <c r="H11" s="447">
        <f>SUM('Alimentation élevages et Temps'!$J$12+'Alimentation élevages et Temps'!$J$45)</f>
        <v>0</v>
      </c>
      <c r="I11" s="267">
        <f>SUM('Dépenses en élevage'!$H$11-'Dépenses en élevage'!$E$11+'Dépenses en élevage'!$H$44-'Dépenses en élevage'!$E$44)</f>
        <v>0</v>
      </c>
      <c r="J11" s="264">
        <f t="shared" si="0"/>
        <v>11.25</v>
      </c>
      <c r="K11" s="265">
        <f t="shared" si="1"/>
        <v>0</v>
      </c>
    </row>
    <row r="12" spans="1:11" ht="21.75" customHeight="1">
      <c r="A12" s="155" t="s">
        <v>222</v>
      </c>
      <c r="B12" s="35" t="s">
        <v>223</v>
      </c>
      <c r="C12" s="261">
        <f>SUM('Récapitulatif des temps globaux'!$L$14-'Récapitulatif des temps globaux'!$M$14+'Récapitulatif des temps globaux'!$N$14)</f>
        <v>7.5</v>
      </c>
      <c r="D12" s="262">
        <f>'Récapitulatif des temps globaux'!$N$14</f>
        <v>0</v>
      </c>
      <c r="E12" s="263">
        <f>'Coût global en intrants'!$O$12</f>
        <v>0</v>
      </c>
      <c r="F12" s="263">
        <f>'Coûts de production en eau'!$K$13</f>
        <v>0</v>
      </c>
      <c r="G12" s="58" t="s">
        <v>93</v>
      </c>
      <c r="H12" s="446">
        <f>SUM('Alimentation élevages et Temps'!$J$13+'Alimentation élevages et Temps'!$J$46)</f>
        <v>0</v>
      </c>
      <c r="I12" s="58">
        <f>SUM('Dépenses en élevage'!$H$12-'Dépenses en élevage'!$E$12+'Dépenses en élevage'!$H$45-'Dépenses en élevage'!$E$45)</f>
        <v>0</v>
      </c>
      <c r="J12" s="261">
        <f t="shared" si="0"/>
        <v>7.5</v>
      </c>
      <c r="K12" s="262">
        <f t="shared" si="1"/>
        <v>0</v>
      </c>
    </row>
    <row r="13" spans="1:11" ht="21.75" customHeight="1" thickBot="1">
      <c r="A13" s="38"/>
      <c r="B13" s="30" t="s">
        <v>224</v>
      </c>
      <c r="C13" s="264">
        <f>SUM('Récapitulatif des temps globaux'!$L$15-'Récapitulatif des temps globaux'!$M$15+'Récapitulatif des temps globaux'!$N$15)</f>
        <v>7.5</v>
      </c>
      <c r="D13" s="265">
        <f>'Récapitulatif des temps globaux'!$N$15</f>
        <v>0</v>
      </c>
      <c r="E13" s="266">
        <f>'Coût global en intrants'!$O$13</f>
        <v>0</v>
      </c>
      <c r="F13" s="266">
        <f>'Coûts de production en eau'!$K$14</f>
        <v>0</v>
      </c>
      <c r="G13" s="267" t="s">
        <v>93</v>
      </c>
      <c r="H13" s="447">
        <f>SUM('Alimentation élevages et Temps'!$J$14+'Alimentation élevages et Temps'!$J$47)</f>
        <v>0</v>
      </c>
      <c r="I13" s="267">
        <f>SUM('Dépenses en élevage'!$H$13-'Dépenses en élevage'!$E$13+'Dépenses en élevage'!$H$46-'Dépenses en élevage'!$E$46)</f>
        <v>0</v>
      </c>
      <c r="J13" s="264">
        <f t="shared" si="0"/>
        <v>7.5</v>
      </c>
      <c r="K13" s="265">
        <f t="shared" si="1"/>
        <v>0</v>
      </c>
    </row>
    <row r="14" spans="1:11" ht="21.75" customHeight="1">
      <c r="A14" s="155" t="s">
        <v>225</v>
      </c>
      <c r="B14" s="35" t="s">
        <v>226</v>
      </c>
      <c r="C14" s="261">
        <f>SUM('Récapitulatif des temps globaux'!$L$16-'Récapitulatif des temps globaux'!$M$16+'Récapitulatif des temps globaux'!$N$16)</f>
        <v>11.25</v>
      </c>
      <c r="D14" s="262">
        <f>'Récapitulatif des temps globaux'!$N$16</f>
        <v>0</v>
      </c>
      <c r="E14" s="263">
        <f>'Coût global en intrants'!$O$14</f>
        <v>0</v>
      </c>
      <c r="F14" s="263">
        <f>'Coûts de production en eau'!$K$15</f>
        <v>0</v>
      </c>
      <c r="G14" s="58" t="s">
        <v>93</v>
      </c>
      <c r="H14" s="446">
        <f>SUM('Alimentation élevages et Temps'!$J$15+'Alimentation élevages et Temps'!$J$48)</f>
        <v>0</v>
      </c>
      <c r="I14" s="58">
        <f>SUM('Dépenses en élevage'!$H$14-'Dépenses en élevage'!$E$14+'Dépenses en élevage'!$H$47-'Dépenses en élevage'!$E$47)</f>
        <v>0</v>
      </c>
      <c r="J14" s="261">
        <f t="shared" si="0"/>
        <v>11.25</v>
      </c>
      <c r="K14" s="262">
        <f t="shared" si="1"/>
        <v>0</v>
      </c>
    </row>
    <row r="15" spans="1:11" ht="21.75" customHeight="1" thickBot="1">
      <c r="A15" s="38"/>
      <c r="B15" s="30" t="s">
        <v>227</v>
      </c>
      <c r="C15" s="264">
        <f>SUM('Récapitulatif des temps globaux'!$L$17-'Récapitulatif des temps globaux'!$M$17+'Récapitulatif des temps globaux'!$N$17)</f>
        <v>7.5</v>
      </c>
      <c r="D15" s="265">
        <f>'Récapitulatif des temps globaux'!$N$17</f>
        <v>0</v>
      </c>
      <c r="E15" s="266">
        <f>'Coût global en intrants'!$O$15</f>
        <v>0</v>
      </c>
      <c r="F15" s="266">
        <f>'Coûts de production en eau'!$K$16</f>
        <v>0</v>
      </c>
      <c r="G15" s="267" t="s">
        <v>93</v>
      </c>
      <c r="H15" s="447">
        <f>SUM('Alimentation élevages et Temps'!$J$16+'Alimentation élevages et Temps'!$J$49)</f>
        <v>0</v>
      </c>
      <c r="I15" s="267">
        <f>SUM('Dépenses en élevage'!$H$15-'Dépenses en élevage'!$E$15+'Dépenses en élevage'!$H$48-'Dépenses en élevage'!$E$48)</f>
        <v>0</v>
      </c>
      <c r="J15" s="264">
        <f t="shared" si="0"/>
        <v>7.5</v>
      </c>
      <c r="K15" s="265">
        <f t="shared" si="1"/>
        <v>0</v>
      </c>
    </row>
    <row r="16" spans="1:11" ht="21.75" customHeight="1">
      <c r="A16" s="155" t="s">
        <v>228</v>
      </c>
      <c r="B16" s="35" t="s">
        <v>229</v>
      </c>
      <c r="C16" s="261">
        <f>SUM('Récapitulatif des temps globaux'!$L$18-'Récapitulatif des temps globaux'!$M$18+'Récapitulatif des temps globaux'!$N$18)</f>
        <v>7.5</v>
      </c>
      <c r="D16" s="262">
        <f>'Récapitulatif des temps globaux'!$N$18</f>
        <v>0</v>
      </c>
      <c r="E16" s="263">
        <f>'Coût global en intrants'!$O$16</f>
        <v>0</v>
      </c>
      <c r="F16" s="263">
        <f>'Coûts de production en eau'!$K$17</f>
        <v>0</v>
      </c>
      <c r="G16" s="58" t="s">
        <v>93</v>
      </c>
      <c r="H16" s="446">
        <f>SUM('Alimentation élevages et Temps'!$J$17+'Alimentation élevages et Temps'!$J$50)</f>
        <v>0</v>
      </c>
      <c r="I16" s="58">
        <f>SUM('Dépenses en élevage'!$H$16-'Dépenses en élevage'!$E$16+'Dépenses en élevage'!$H$49-'Dépenses en élevage'!$E$49)</f>
        <v>0</v>
      </c>
      <c r="J16" s="261">
        <f t="shared" si="0"/>
        <v>7.5</v>
      </c>
      <c r="K16" s="262">
        <f t="shared" si="1"/>
        <v>0</v>
      </c>
    </row>
    <row r="17" spans="1:11" ht="21.75" customHeight="1" thickBot="1">
      <c r="A17" s="38"/>
      <c r="B17" s="30" t="s">
        <v>0</v>
      </c>
      <c r="C17" s="264">
        <f>SUM('Récapitulatif des temps globaux'!$L$19-'Récapitulatif des temps globaux'!$M$19+'Récapitulatif des temps globaux'!$N$19)</f>
        <v>65.5</v>
      </c>
      <c r="D17" s="265">
        <f>'Récapitulatif des temps globaux'!$N$19</f>
        <v>0</v>
      </c>
      <c r="E17" s="266">
        <f>'Coût global en intrants'!$O$17</f>
        <v>0</v>
      </c>
      <c r="F17" s="266">
        <f>'Coûts de production en eau'!$K$18</f>
        <v>0</v>
      </c>
      <c r="G17" s="267" t="s">
        <v>93</v>
      </c>
      <c r="H17" s="447">
        <f>SUM('Alimentation élevages et Temps'!$J$18+'Alimentation élevages et Temps'!$J$51)</f>
        <v>0</v>
      </c>
      <c r="I17" s="267">
        <f>SUM('Dépenses en élevage'!$H$17-'Dépenses en élevage'!$E$17+'Dépenses en élevage'!$H$50-'Dépenses en élevage'!$E$50)</f>
        <v>0</v>
      </c>
      <c r="J17" s="264">
        <f t="shared" si="0"/>
        <v>65.5</v>
      </c>
      <c r="K17" s="265">
        <f t="shared" si="1"/>
        <v>0</v>
      </c>
    </row>
    <row r="18" spans="1:11" ht="21.75" customHeight="1">
      <c r="A18" s="155" t="s">
        <v>1</v>
      </c>
      <c r="B18" s="35" t="s">
        <v>2</v>
      </c>
      <c r="C18" s="261">
        <f>SUM('Récapitulatif des temps globaux'!$L$20-'Récapitulatif des temps globaux'!$M$20+'Récapitulatif des temps globaux'!$N$20)</f>
        <v>19.5</v>
      </c>
      <c r="D18" s="262">
        <f>'Récapitulatif des temps globaux'!$N$20</f>
        <v>0</v>
      </c>
      <c r="E18" s="263">
        <f>'Coût global en intrants'!$O$18</f>
        <v>0</v>
      </c>
      <c r="F18" s="263">
        <f>'Coûts de production en eau'!$K$19</f>
        <v>0</v>
      </c>
      <c r="G18" s="58" t="s">
        <v>93</v>
      </c>
      <c r="H18" s="446">
        <f>SUM('Alimentation élevages et Temps'!$J$19+'Alimentation élevages et Temps'!$J$52)</f>
        <v>0</v>
      </c>
      <c r="I18" s="58">
        <f>SUM('Dépenses en élevage'!$H$18-'Dépenses en élevage'!$E$18+'Dépenses en élevage'!$H$51-'Dépenses en élevage'!$E$51)</f>
        <v>0</v>
      </c>
      <c r="J18" s="261">
        <f t="shared" si="0"/>
        <v>19.5</v>
      </c>
      <c r="K18" s="262">
        <f t="shared" si="1"/>
        <v>0</v>
      </c>
    </row>
    <row r="19" spans="1:11" ht="21.75" customHeight="1" thickBot="1">
      <c r="A19" s="38"/>
      <c r="B19" s="30" t="s">
        <v>3</v>
      </c>
      <c r="C19" s="264">
        <f>SUM('Récapitulatif des temps globaux'!$L$21-'Récapitulatif des temps globaux'!$M$21+'Récapitulatif des temps globaux'!$N$21)</f>
        <v>11.25</v>
      </c>
      <c r="D19" s="265">
        <f>'Récapitulatif des temps globaux'!$N$21</f>
        <v>0</v>
      </c>
      <c r="E19" s="266">
        <f>'Coût global en intrants'!$O$19</f>
        <v>0</v>
      </c>
      <c r="F19" s="266">
        <f>'Coûts de production en eau'!$K$20</f>
        <v>0</v>
      </c>
      <c r="G19" s="267" t="s">
        <v>93</v>
      </c>
      <c r="H19" s="447">
        <f>SUM('Alimentation élevages et Temps'!$J$20+'Alimentation élevages et Temps'!$J$53)</f>
        <v>0</v>
      </c>
      <c r="I19" s="267">
        <f>SUM('Dépenses en élevage'!$H$19-'Dépenses en élevage'!$E$19+'Dépenses en élevage'!$H$52-'Dépenses en élevage'!$E$52)</f>
        <v>0</v>
      </c>
      <c r="J19" s="264">
        <f t="shared" si="0"/>
        <v>11.25</v>
      </c>
      <c r="K19" s="265">
        <f t="shared" si="1"/>
        <v>0</v>
      </c>
    </row>
    <row r="20" spans="1:11" ht="21.75" customHeight="1">
      <c r="A20" s="155" t="s">
        <v>4</v>
      </c>
      <c r="B20" s="35" t="s">
        <v>5</v>
      </c>
      <c r="C20" s="261">
        <f>SUM('Récapitulatif des temps globaux'!$L$22-'Récapitulatif des temps globaux'!$M$22+'Récapitulatif des temps globaux'!$N$22)</f>
        <v>7.5</v>
      </c>
      <c r="D20" s="262">
        <f>'Récapitulatif des temps globaux'!$N$22</f>
        <v>0</v>
      </c>
      <c r="E20" s="263">
        <f>'Coût global en intrants'!$O$20</f>
        <v>0</v>
      </c>
      <c r="F20" s="263">
        <f>'Coûts de production en eau'!$K$21</f>
        <v>0</v>
      </c>
      <c r="G20" s="58" t="s">
        <v>93</v>
      </c>
      <c r="H20" s="446">
        <f>SUM('Alimentation élevages et Temps'!$J$21+'Alimentation élevages et Temps'!$J$54)</f>
        <v>0</v>
      </c>
      <c r="I20" s="58">
        <f>SUM('Dépenses en élevage'!$H$20-'Dépenses en élevage'!$E$20+'Dépenses en élevage'!$H$53-'Dépenses en élevage'!$E$53)</f>
        <v>0</v>
      </c>
      <c r="J20" s="261">
        <f t="shared" si="0"/>
        <v>7.5</v>
      </c>
      <c r="K20" s="262">
        <f t="shared" si="1"/>
        <v>0</v>
      </c>
    </row>
    <row r="21" spans="1:11" ht="21.75" customHeight="1">
      <c r="A21" s="155"/>
      <c r="B21" s="35" t="s">
        <v>7</v>
      </c>
      <c r="C21" s="261">
        <f>SUM('Récapitulatif des temps globaux'!$L$23-'Récapitulatif des temps globaux'!$M$23+'Récapitulatif des temps globaux'!$N$23)</f>
        <v>31.5</v>
      </c>
      <c r="D21" s="262">
        <f>'Récapitulatif des temps globaux'!$N$23</f>
        <v>14</v>
      </c>
      <c r="E21" s="263">
        <f>'Coût global en intrants'!$O$21</f>
        <v>0</v>
      </c>
      <c r="F21" s="263">
        <f>'Coûts de production en eau'!$K$22</f>
        <v>0</v>
      </c>
      <c r="G21" s="58" t="s">
        <v>93</v>
      </c>
      <c r="H21" s="446">
        <f>SUM('Alimentation élevages et Temps'!$J$22+'Alimentation élevages et Temps'!$J$55)</f>
        <v>0</v>
      </c>
      <c r="I21" s="58">
        <f>SUM('Dépenses en élevage'!$H$21-'Dépenses en élevage'!$E$21+'Dépenses en élevage'!$H$54-'Dépenses en élevage'!$E$54)</f>
        <v>0</v>
      </c>
      <c r="J21" s="261">
        <f t="shared" si="0"/>
        <v>31.5</v>
      </c>
      <c r="K21" s="262">
        <f t="shared" si="1"/>
        <v>14</v>
      </c>
    </row>
    <row r="22" spans="1:11" ht="21.75" customHeight="1" thickBot="1">
      <c r="A22" s="38"/>
      <c r="B22" s="30" t="s">
        <v>8</v>
      </c>
      <c r="C22" s="264">
        <f>SUM('Récapitulatif des temps globaux'!$L$24-'Récapitulatif des temps globaux'!$M$24+'Récapitulatif des temps globaux'!$N$24)</f>
        <v>26</v>
      </c>
      <c r="D22" s="265">
        <f>'Récapitulatif des temps globaux'!$N$24</f>
        <v>7</v>
      </c>
      <c r="E22" s="266">
        <f>'Coût global en intrants'!$O$22</f>
        <v>61.8</v>
      </c>
      <c r="F22" s="266">
        <f>'Coûts de production en eau'!$K$23</f>
        <v>0</v>
      </c>
      <c r="G22" s="267" t="s">
        <v>93</v>
      </c>
      <c r="H22" s="447">
        <f>SUM('Alimentation élevages et Temps'!$J$23+'Alimentation élevages et Temps'!$J$56)</f>
        <v>0</v>
      </c>
      <c r="I22" s="267">
        <f>SUM('Dépenses en élevage'!$H$22-'Dépenses en élevage'!$E$22+'Dépenses en élevage'!$H$55-'Dépenses en élevage'!$E$55)</f>
        <v>0</v>
      </c>
      <c r="J22" s="264">
        <f t="shared" si="0"/>
        <v>87.8</v>
      </c>
      <c r="K22" s="265">
        <f t="shared" si="1"/>
        <v>68.8</v>
      </c>
    </row>
    <row r="23" spans="1:11" ht="21.75" customHeight="1">
      <c r="A23" s="155" t="s">
        <v>9</v>
      </c>
      <c r="B23" s="35" t="s">
        <v>10</v>
      </c>
      <c r="C23" s="261">
        <f>SUM('Récapitulatif des temps globaux'!$L$25-'Récapitulatif des temps globaux'!$M$25+'Récapitulatif des temps globaux'!$N$25)</f>
        <v>9.5</v>
      </c>
      <c r="D23" s="262">
        <f>'Récapitulatif des temps globaux'!$N$25</f>
        <v>0</v>
      </c>
      <c r="E23" s="263">
        <f>'Coût global en intrants'!$O$23</f>
        <v>0</v>
      </c>
      <c r="F23" s="263">
        <f>'Coûts de production en eau'!$K$24</f>
        <v>0</v>
      </c>
      <c r="G23" s="58" t="s">
        <v>93</v>
      </c>
      <c r="H23" s="446">
        <f>SUM('Alimentation élevages et Temps'!$J$24+'Alimentation élevages et Temps'!$J$57)</f>
        <v>0</v>
      </c>
      <c r="I23" s="58">
        <f>SUM('Dépenses en élevage'!$H$23-'Dépenses en élevage'!$E$23+'Dépenses en élevage'!$H$56-'Dépenses en élevage'!$E$56)</f>
        <v>0</v>
      </c>
      <c r="J23" s="261">
        <f t="shared" si="0"/>
        <v>9.5</v>
      </c>
      <c r="K23" s="262">
        <f t="shared" si="1"/>
        <v>0</v>
      </c>
    </row>
    <row r="24" spans="1:11" ht="21.75" customHeight="1" thickBot="1">
      <c r="A24" s="38"/>
      <c r="B24" s="30" t="s">
        <v>11</v>
      </c>
      <c r="C24" s="264">
        <f>SUM('Récapitulatif des temps globaux'!$L$26-'Récapitulatif des temps globaux'!$M$26+'Récapitulatif des temps globaux'!$N$26)</f>
        <v>0</v>
      </c>
      <c r="D24" s="265">
        <f>'Récapitulatif des temps globaux'!$N$26</f>
        <v>0</v>
      </c>
      <c r="E24" s="266">
        <f>'Coût global en intrants'!$O$24</f>
        <v>0</v>
      </c>
      <c r="F24" s="266">
        <f>'Coûts de production en eau'!$K$25</f>
        <v>168</v>
      </c>
      <c r="G24" s="267" t="s">
        <v>93</v>
      </c>
      <c r="H24" s="447">
        <f>SUM('Alimentation élevages et Temps'!$J$25+'Alimentation élevages et Temps'!$J$58)</f>
        <v>0</v>
      </c>
      <c r="I24" s="267">
        <f>SUM('Dépenses en élevage'!$H$24-'Dépenses en élevage'!$E$24+'Dépenses en élevage'!$H$57-'Dépenses en élevage'!$E$57)</f>
        <v>0</v>
      </c>
      <c r="J24" s="264">
        <f t="shared" si="0"/>
        <v>168</v>
      </c>
      <c r="K24" s="265">
        <f t="shared" si="1"/>
        <v>168</v>
      </c>
    </row>
    <row r="25" spans="1:11" ht="21.75" customHeight="1">
      <c r="A25" s="155" t="s">
        <v>12</v>
      </c>
      <c r="B25" s="35" t="s">
        <v>13</v>
      </c>
      <c r="C25" s="261">
        <f>SUM('Récapitulatif des temps globaux'!$L$27-'Récapitulatif des temps globaux'!$M$27+'Récapitulatif des temps globaux'!$N$27)</f>
        <v>7.5</v>
      </c>
      <c r="D25" s="262">
        <f>'Récapitulatif des temps globaux'!$N$27</f>
        <v>0</v>
      </c>
      <c r="E25" s="263">
        <f>'Coût global en intrants'!$O$25</f>
        <v>0</v>
      </c>
      <c r="F25" s="263">
        <f>'Coûts de production en eau'!$K$26</f>
        <v>0</v>
      </c>
      <c r="G25" s="58" t="s">
        <v>93</v>
      </c>
      <c r="H25" s="446">
        <f>SUM('Alimentation élevages et Temps'!$J$26+'Alimentation élevages et Temps'!$J$59)</f>
        <v>0</v>
      </c>
      <c r="I25" s="58">
        <f>SUM('Dépenses en élevage'!$H$25-'Dépenses en élevage'!$E$25+'Dépenses en élevage'!$H$58-'Dépenses en élevage'!$E$58)</f>
        <v>0</v>
      </c>
      <c r="J25" s="261">
        <f t="shared" si="0"/>
        <v>7.5</v>
      </c>
      <c r="K25" s="262">
        <f t="shared" si="1"/>
        <v>0</v>
      </c>
    </row>
    <row r="26" spans="1:11" ht="21.75" customHeight="1" thickBot="1">
      <c r="A26" s="38"/>
      <c r="B26" s="30" t="s">
        <v>186</v>
      </c>
      <c r="C26" s="264">
        <f>SUM('Récapitulatif des temps globaux'!$L$28-'Récapitulatif des temps globaux'!$M$28+'Récapitulatif des temps globaux'!$N$28)</f>
        <v>22</v>
      </c>
      <c r="D26" s="265">
        <f>'Récapitulatif des temps globaux'!$N$28</f>
        <v>0</v>
      </c>
      <c r="E26" s="266">
        <f>'Coût global en intrants'!$O$26</f>
        <v>1.5</v>
      </c>
      <c r="F26" s="266">
        <f>'Coûts de production en eau'!$K$27</f>
        <v>168</v>
      </c>
      <c r="G26" s="267" t="s">
        <v>93</v>
      </c>
      <c r="H26" s="447">
        <f>SUM('Alimentation élevages et Temps'!$J$27+'Alimentation élevages et Temps'!$J$60)</f>
        <v>0</v>
      </c>
      <c r="I26" s="267">
        <f>SUM('Dépenses en élevage'!$H$26-'Dépenses en élevage'!$E$26+'Dépenses en élevage'!$H$59-'Dépenses en élevage'!$E$59)</f>
        <v>0</v>
      </c>
      <c r="J26" s="264">
        <f t="shared" si="0"/>
        <v>191.5</v>
      </c>
      <c r="K26" s="265">
        <f t="shared" si="1"/>
        <v>169.5</v>
      </c>
    </row>
    <row r="27" spans="1:11" ht="21.75" customHeight="1">
      <c r="A27" s="155" t="s">
        <v>15</v>
      </c>
      <c r="B27" s="35" t="s">
        <v>16</v>
      </c>
      <c r="C27" s="261">
        <f>SUM('Récapitulatif des temps globaux'!$L$29-'Récapitulatif des temps globaux'!$M$29+'Récapitulatif des temps globaux'!$N$29)</f>
        <v>8</v>
      </c>
      <c r="D27" s="262">
        <f>'Récapitulatif des temps globaux'!$N$29</f>
        <v>0</v>
      </c>
      <c r="E27" s="263">
        <f>'Coût global en intrants'!$O$27</f>
        <v>0.5</v>
      </c>
      <c r="F27" s="263">
        <f>'Coûts de production en eau'!$K$28</f>
        <v>0</v>
      </c>
      <c r="G27" s="58" t="s">
        <v>93</v>
      </c>
      <c r="H27" s="446">
        <f>SUM('Alimentation élevages et Temps'!$J$28+'Alimentation élevages et Temps'!$J$61)</f>
        <v>0</v>
      </c>
      <c r="I27" s="58">
        <f>SUM('Dépenses en élevage'!$H$27-'Dépenses en élevage'!$E$27+'Dépenses en élevage'!$H$60-'Dépenses en élevage'!$E$60)</f>
        <v>0</v>
      </c>
      <c r="J27" s="261">
        <f t="shared" si="0"/>
        <v>8.5</v>
      </c>
      <c r="K27" s="262">
        <f t="shared" si="1"/>
        <v>0.5</v>
      </c>
    </row>
    <row r="28" spans="1:11" ht="21.75" customHeight="1" thickBot="1">
      <c r="A28" s="38"/>
      <c r="B28" s="30" t="s">
        <v>17</v>
      </c>
      <c r="C28" s="264">
        <f>SUM('Récapitulatif des temps globaux'!$L$30-'Récapitulatif des temps globaux'!$M$30+'Récapitulatif des temps globaux'!$N$30)</f>
        <v>22.5</v>
      </c>
      <c r="D28" s="265">
        <f>'Récapitulatif des temps globaux'!$N$30</f>
        <v>0</v>
      </c>
      <c r="E28" s="266">
        <f>'Coût global en intrants'!$O$28</f>
        <v>0</v>
      </c>
      <c r="F28" s="266">
        <f>'Coûts de production en eau'!$K$29</f>
        <v>0</v>
      </c>
      <c r="G28" s="267" t="s">
        <v>93</v>
      </c>
      <c r="H28" s="447">
        <f>SUM('Alimentation élevages et Temps'!$J$29+'Alimentation élevages et Temps'!$J$62)</f>
        <v>0</v>
      </c>
      <c r="I28" s="267">
        <f>SUM('Dépenses en élevage'!$H$28-'Dépenses en élevage'!$E$28+'Dépenses en élevage'!$H$61-'Dépenses en élevage'!$E$61)</f>
        <v>0</v>
      </c>
      <c r="J28" s="264">
        <f t="shared" si="0"/>
        <v>22.5</v>
      </c>
      <c r="K28" s="265">
        <f t="shared" si="1"/>
        <v>0</v>
      </c>
    </row>
    <row r="29" spans="1:11" ht="21.75" customHeight="1">
      <c r="A29" s="155" t="s">
        <v>18</v>
      </c>
      <c r="B29" s="35" t="s">
        <v>19</v>
      </c>
      <c r="C29" s="261">
        <f>SUM('Récapitulatif des temps globaux'!$L$31-'Récapitulatif des temps globaux'!$M$31+'Récapitulatif des temps globaux'!$N$31)</f>
        <v>13.75</v>
      </c>
      <c r="D29" s="262">
        <f>'Récapitulatif des temps globaux'!$N$31</f>
        <v>0</v>
      </c>
      <c r="E29" s="263">
        <f>'Coût global en intrants'!$O$29</f>
        <v>0</v>
      </c>
      <c r="F29" s="263">
        <f>'Coûts de production en eau'!$K$30</f>
        <v>0</v>
      </c>
      <c r="G29" s="58" t="s">
        <v>93</v>
      </c>
      <c r="H29" s="446">
        <f>SUM('Alimentation élevages et Temps'!$J$30+'Alimentation élevages et Temps'!$J$63)</f>
        <v>0</v>
      </c>
      <c r="I29" s="58">
        <f>SUM('Dépenses en élevage'!$H$29-'Dépenses en élevage'!$E$29+'Dépenses en élevage'!$H$62-'Dépenses en élevage'!$E$62)</f>
        <v>0</v>
      </c>
      <c r="J29" s="261">
        <f t="shared" si="0"/>
        <v>13.75</v>
      </c>
      <c r="K29" s="262">
        <f t="shared" si="1"/>
        <v>0</v>
      </c>
    </row>
    <row r="30" spans="1:11" ht="21.75" customHeight="1" thickBot="1">
      <c r="A30" s="38"/>
      <c r="B30" s="30" t="s">
        <v>20</v>
      </c>
      <c r="C30" s="264">
        <f>SUM('Récapitulatif des temps globaux'!$L$32-'Récapitulatif des temps globaux'!$M$32+'Récapitulatif des temps globaux'!$N$32)</f>
        <v>27.75</v>
      </c>
      <c r="D30" s="265">
        <f>'Récapitulatif des temps globaux'!$N$32</f>
        <v>0</v>
      </c>
      <c r="E30" s="266">
        <f>'Coût global en intrants'!$O$30</f>
        <v>5</v>
      </c>
      <c r="F30" s="266">
        <f>'Coûts de production en eau'!$K$31</f>
        <v>0</v>
      </c>
      <c r="G30" s="267" t="s">
        <v>93</v>
      </c>
      <c r="H30" s="447">
        <f>SUM('Alimentation élevages et Temps'!$J$31+'Alimentation élevages et Temps'!$J$64)</f>
        <v>0</v>
      </c>
      <c r="I30" s="267">
        <f>SUM('Dépenses en élevage'!$H$30-'Dépenses en élevage'!$E$30+'Dépenses en élevage'!$H$63-'Dépenses en élevage'!$E$63)</f>
        <v>0</v>
      </c>
      <c r="J30" s="264">
        <f t="shared" si="0"/>
        <v>32.75</v>
      </c>
      <c r="K30" s="265">
        <f t="shared" si="1"/>
        <v>5</v>
      </c>
    </row>
    <row r="31" spans="1:11" ht="21.75" customHeight="1" thickBot="1">
      <c r="A31" s="38" t="s">
        <v>208</v>
      </c>
      <c r="B31" s="269"/>
      <c r="C31" s="264">
        <f aca="true" t="shared" si="2" ref="C31:I31">SUM(C5:C30)</f>
        <v>428.5</v>
      </c>
      <c r="D31" s="266">
        <f t="shared" si="2"/>
        <v>21</v>
      </c>
      <c r="E31" s="264">
        <f t="shared" si="2"/>
        <v>68.8</v>
      </c>
      <c r="F31" s="266">
        <f t="shared" si="2"/>
        <v>336</v>
      </c>
      <c r="G31" s="266">
        <f t="shared" si="2"/>
        <v>0</v>
      </c>
      <c r="H31" s="264">
        <f t="shared" si="2"/>
        <v>0</v>
      </c>
      <c r="I31" s="266">
        <f t="shared" si="2"/>
        <v>0</v>
      </c>
      <c r="J31" s="264">
        <f t="shared" si="0"/>
        <v>833.3</v>
      </c>
      <c r="K31" s="265">
        <f t="shared" si="1"/>
        <v>425.8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600" verticalDpi="600" orientation="portrait" paperSize="9" scale="6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defaultGridColor="0" zoomScale="85" zoomScaleNormal="85" colorId="37" workbookViewId="0" topLeftCell="A1">
      <pane ySplit="7" topLeftCell="MZI8" activePane="bottomLeft" state="frozen"/>
      <selection pane="topLeft" activeCell="L4" sqref="L4"/>
      <selection pane="bottomLeft" activeCell="A1" sqref="A1"/>
    </sheetView>
  </sheetViews>
  <sheetFormatPr defaultColWidth="11.00390625" defaultRowHeight="21.75" customHeight="1"/>
  <cols>
    <col min="1" max="14" width="10.00390625" style="272" customWidth="1"/>
    <col min="15" max="16384" width="12.75390625" style="272" customWidth="1"/>
  </cols>
  <sheetData>
    <row r="1" spans="1:10" ht="21.75" customHeight="1">
      <c r="A1" s="270" t="s">
        <v>195</v>
      </c>
      <c r="B1" s="271"/>
      <c r="C1" s="271"/>
      <c r="E1" s="273"/>
      <c r="F1" s="274"/>
      <c r="G1" s="274"/>
      <c r="H1" s="274" t="s">
        <v>187</v>
      </c>
      <c r="I1" s="274"/>
      <c r="J1" s="274"/>
    </row>
    <row r="2" spans="1:10" ht="21.75" customHeight="1">
      <c r="A2" s="275" t="s">
        <v>197</v>
      </c>
      <c r="B2" s="271"/>
      <c r="C2" s="271"/>
      <c r="E2" s="273"/>
      <c r="F2" s="274"/>
      <c r="G2" s="274"/>
      <c r="H2" s="274" t="s">
        <v>188</v>
      </c>
      <c r="I2" s="274"/>
      <c r="J2" s="274"/>
    </row>
    <row r="3" spans="1:11" ht="21.75" customHeight="1" thickBot="1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6"/>
    </row>
    <row r="4" spans="1:14" ht="18.75" customHeight="1">
      <c r="A4" s="277"/>
      <c r="B4" s="278"/>
      <c r="C4" s="279" t="s">
        <v>170</v>
      </c>
      <c r="D4" s="280"/>
      <c r="E4" s="281"/>
      <c r="F4" s="282" t="s">
        <v>172</v>
      </c>
      <c r="G4" s="280"/>
      <c r="H4" s="280"/>
      <c r="I4" s="280"/>
      <c r="J4" s="280"/>
      <c r="K4" s="280"/>
      <c r="L4" s="283" t="s">
        <v>189</v>
      </c>
      <c r="M4" s="284"/>
      <c r="N4" s="281"/>
    </row>
    <row r="5" spans="1:14" ht="15.75" customHeight="1">
      <c r="A5" s="285"/>
      <c r="B5" s="286"/>
      <c r="C5" s="287" t="s">
        <v>190</v>
      </c>
      <c r="D5" s="288"/>
      <c r="E5" s="289"/>
      <c r="F5" s="290" t="s">
        <v>191</v>
      </c>
      <c r="G5" s="291"/>
      <c r="H5" s="292"/>
      <c r="I5" s="290" t="s">
        <v>192</v>
      </c>
      <c r="J5" s="291"/>
      <c r="K5" s="291"/>
      <c r="L5" s="287" t="s">
        <v>193</v>
      </c>
      <c r="M5" s="288"/>
      <c r="N5" s="289"/>
    </row>
    <row r="6" spans="1:14" ht="19.5" customHeight="1">
      <c r="A6" s="285" t="s">
        <v>200</v>
      </c>
      <c r="B6" s="286" t="s">
        <v>201</v>
      </c>
      <c r="C6" s="293" t="s">
        <v>41</v>
      </c>
      <c r="D6" s="294"/>
      <c r="E6" s="295" t="s">
        <v>27</v>
      </c>
      <c r="F6" s="290" t="s">
        <v>41</v>
      </c>
      <c r="G6" s="291"/>
      <c r="H6" s="296" t="s">
        <v>27</v>
      </c>
      <c r="I6" s="290" t="s">
        <v>41</v>
      </c>
      <c r="J6" s="291"/>
      <c r="K6" s="297" t="s">
        <v>27</v>
      </c>
      <c r="L6" s="293" t="s">
        <v>41</v>
      </c>
      <c r="M6" s="298"/>
      <c r="N6" s="295" t="s">
        <v>27</v>
      </c>
    </row>
    <row r="7" spans="1:14" ht="27" customHeight="1" thickBot="1">
      <c r="A7" s="299"/>
      <c r="B7" s="300"/>
      <c r="C7" s="301" t="s">
        <v>46</v>
      </c>
      <c r="D7" s="302" t="s">
        <v>47</v>
      </c>
      <c r="E7" s="303" t="s">
        <v>48</v>
      </c>
      <c r="F7" s="304" t="s">
        <v>46</v>
      </c>
      <c r="G7" s="305" t="s">
        <v>47</v>
      </c>
      <c r="H7" s="303" t="s">
        <v>48</v>
      </c>
      <c r="I7" s="304" t="s">
        <v>194</v>
      </c>
      <c r="J7" s="305" t="s">
        <v>47</v>
      </c>
      <c r="K7" s="306" t="s">
        <v>48</v>
      </c>
      <c r="L7" s="301" t="s">
        <v>46</v>
      </c>
      <c r="M7" s="305" t="s">
        <v>47</v>
      </c>
      <c r="N7" s="303" t="s">
        <v>48</v>
      </c>
    </row>
    <row r="8" spans="1:14" ht="21.75" customHeight="1">
      <c r="A8" s="307" t="s">
        <v>212</v>
      </c>
      <c r="B8" s="308" t="s">
        <v>213</v>
      </c>
      <c r="C8" s="309">
        <f>'Récapitulatif des récoltes'!$C$6</f>
        <v>0</v>
      </c>
      <c r="D8" s="310">
        <f>'Récapitulatif des récoltes'!$D$6</f>
        <v>0</v>
      </c>
      <c r="E8" s="311">
        <f>'Récapitulatif des récoltes'!$E$6</f>
        <v>0</v>
      </c>
      <c r="F8" s="312">
        <f>'Production du lait'!$J$6</f>
        <v>0</v>
      </c>
      <c r="G8" s="312">
        <f>'Production du lait'!$E$6</f>
        <v>0</v>
      </c>
      <c r="H8" s="311">
        <f>'Production du lait'!$I$6</f>
        <v>0</v>
      </c>
      <c r="I8" s="312">
        <f>'Mouvements des troupeaux'!$Q$5</f>
        <v>0</v>
      </c>
      <c r="J8" s="312">
        <f>'Mouvements des troupeaux'!$R$5</f>
        <v>0</v>
      </c>
      <c r="K8" s="312">
        <f>'Mouvements des troupeaux'!$E$5</f>
        <v>0</v>
      </c>
      <c r="L8" s="313">
        <f aca="true" t="shared" si="0" ref="L8:N33">SUM(I8,F8,C8)</f>
        <v>0</v>
      </c>
      <c r="M8" s="312">
        <f t="shared" si="0"/>
        <v>0</v>
      </c>
      <c r="N8" s="311">
        <f t="shared" si="0"/>
        <v>0</v>
      </c>
    </row>
    <row r="9" spans="1:14" ht="21.75" customHeight="1" thickBot="1">
      <c r="A9" s="314"/>
      <c r="B9" s="315" t="s">
        <v>214</v>
      </c>
      <c r="C9" s="316">
        <f>'Récapitulatif des récoltes'!$C$7</f>
        <v>0</v>
      </c>
      <c r="D9" s="317">
        <f>'Récapitulatif des récoltes'!$D$7</f>
        <v>0</v>
      </c>
      <c r="E9" s="318">
        <f>'Récapitulatif des récoltes'!$E$7</f>
        <v>0</v>
      </c>
      <c r="F9" s="319">
        <f>'Production du lait'!$J$7</f>
        <v>0</v>
      </c>
      <c r="G9" s="319">
        <f>'Production du lait'!$E$7</f>
        <v>0</v>
      </c>
      <c r="H9" s="318">
        <f>'Production du lait'!$I$7</f>
        <v>0</v>
      </c>
      <c r="I9" s="319">
        <f>'Mouvements des troupeaux'!$Q$6</f>
        <v>0</v>
      </c>
      <c r="J9" s="319">
        <f>'Mouvements des troupeaux'!$R$6</f>
        <v>0</v>
      </c>
      <c r="K9" s="319">
        <f>'Mouvements des troupeaux'!$E$6</f>
        <v>0</v>
      </c>
      <c r="L9" s="320">
        <f t="shared" si="0"/>
        <v>0</v>
      </c>
      <c r="M9" s="319">
        <f t="shared" si="0"/>
        <v>0</v>
      </c>
      <c r="N9" s="318">
        <f t="shared" si="0"/>
        <v>0</v>
      </c>
    </row>
    <row r="10" spans="1:14" ht="21.75" customHeight="1">
      <c r="A10" s="321" t="s">
        <v>215</v>
      </c>
      <c r="B10" s="322" t="s">
        <v>216</v>
      </c>
      <c r="C10" s="309">
        <f>'Récapitulatif des récoltes'!$C$8</f>
        <v>0</v>
      </c>
      <c r="D10" s="310">
        <f>'Récapitulatif des récoltes'!$D$8</f>
        <v>0</v>
      </c>
      <c r="E10" s="311">
        <f>'Récapitulatif des récoltes'!$E$8</f>
        <v>0</v>
      </c>
      <c r="F10" s="312">
        <f>'Production du lait'!$J$8</f>
        <v>0</v>
      </c>
      <c r="G10" s="312">
        <f>'Production du lait'!$E$8</f>
        <v>0</v>
      </c>
      <c r="H10" s="311">
        <f>'Production du lait'!$I$8</f>
        <v>0</v>
      </c>
      <c r="I10" s="312">
        <f>'Mouvements des troupeaux'!$Q$7</f>
        <v>0</v>
      </c>
      <c r="J10" s="312">
        <f>'Mouvements des troupeaux'!$R$7</f>
        <v>0</v>
      </c>
      <c r="K10" s="312">
        <f>'Mouvements des troupeaux'!$E$7</f>
        <v>0</v>
      </c>
      <c r="L10" s="313">
        <f t="shared" si="0"/>
        <v>0</v>
      </c>
      <c r="M10" s="312">
        <f t="shared" si="0"/>
        <v>0</v>
      </c>
      <c r="N10" s="311">
        <f t="shared" si="0"/>
        <v>0</v>
      </c>
    </row>
    <row r="11" spans="1:14" ht="21.75" customHeight="1" thickBot="1">
      <c r="A11" s="314"/>
      <c r="B11" s="315" t="s">
        <v>217</v>
      </c>
      <c r="C11" s="316">
        <f>'Récapitulatif des récoltes'!$C$9</f>
        <v>0</v>
      </c>
      <c r="D11" s="317">
        <f>'Récapitulatif des récoltes'!$D$9</f>
        <v>0</v>
      </c>
      <c r="E11" s="318">
        <f>'Récapitulatif des récoltes'!$E$9</f>
        <v>0</v>
      </c>
      <c r="F11" s="319">
        <f>'Production du lait'!$J$9</f>
        <v>0</v>
      </c>
      <c r="G11" s="319">
        <f>'Production du lait'!$E$9</f>
        <v>0</v>
      </c>
      <c r="H11" s="318">
        <f>'Production du lait'!$I$9</f>
        <v>0</v>
      </c>
      <c r="I11" s="319">
        <f>'Mouvements des troupeaux'!$Q$8</f>
        <v>0</v>
      </c>
      <c r="J11" s="319">
        <f>'Mouvements des troupeaux'!$R$8</f>
        <v>0</v>
      </c>
      <c r="K11" s="319">
        <f>'Mouvements des troupeaux'!$E$8</f>
        <v>0</v>
      </c>
      <c r="L11" s="320">
        <f t="shared" si="0"/>
        <v>0</v>
      </c>
      <c r="M11" s="319">
        <f t="shared" si="0"/>
        <v>0</v>
      </c>
      <c r="N11" s="318">
        <f t="shared" si="0"/>
        <v>0</v>
      </c>
    </row>
    <row r="12" spans="1:14" ht="21.75" customHeight="1">
      <c r="A12" s="321" t="s">
        <v>218</v>
      </c>
      <c r="B12" s="322" t="s">
        <v>219</v>
      </c>
      <c r="C12" s="309">
        <f>'Récapitulatif des récoltes'!$C$10</f>
        <v>0</v>
      </c>
      <c r="D12" s="310">
        <f>'Récapitulatif des récoltes'!$D$10</f>
        <v>0</v>
      </c>
      <c r="E12" s="311">
        <f>'Récapitulatif des récoltes'!$E$10</f>
        <v>0</v>
      </c>
      <c r="F12" s="312">
        <f>'Production du lait'!$J$10</f>
        <v>0</v>
      </c>
      <c r="G12" s="312">
        <f>'Production du lait'!$E$10</f>
        <v>0</v>
      </c>
      <c r="H12" s="311">
        <f>'Production du lait'!$I$10</f>
        <v>0</v>
      </c>
      <c r="I12" s="312">
        <f>'Mouvements des troupeaux'!$Q$9</f>
        <v>0</v>
      </c>
      <c r="J12" s="312">
        <f>'Mouvements des troupeaux'!$R$9</f>
        <v>0</v>
      </c>
      <c r="K12" s="312">
        <f>'Mouvements des troupeaux'!$E$9</f>
        <v>0</v>
      </c>
      <c r="L12" s="313">
        <f t="shared" si="0"/>
        <v>0</v>
      </c>
      <c r="M12" s="312">
        <f t="shared" si="0"/>
        <v>0</v>
      </c>
      <c r="N12" s="311">
        <f t="shared" si="0"/>
        <v>0</v>
      </c>
    </row>
    <row r="13" spans="1:14" ht="21.75" customHeight="1">
      <c r="A13" s="321"/>
      <c r="B13" s="323" t="s">
        <v>220</v>
      </c>
      <c r="C13" s="309">
        <f>'Récapitulatif des récoltes'!$C$11</f>
        <v>0</v>
      </c>
      <c r="D13" s="310">
        <f>'Récapitulatif des récoltes'!$D$11</f>
        <v>0</v>
      </c>
      <c r="E13" s="311">
        <f>'Récapitulatif des récoltes'!$E$11</f>
        <v>0</v>
      </c>
      <c r="F13" s="312">
        <f>'Production du lait'!$J$11</f>
        <v>0</v>
      </c>
      <c r="G13" s="312">
        <f>'Production du lait'!$E$11</f>
        <v>0</v>
      </c>
      <c r="H13" s="311">
        <f>'Production du lait'!$I$11</f>
        <v>0</v>
      </c>
      <c r="I13" s="312">
        <f>'Mouvements des troupeaux'!$Q$10</f>
        <v>0</v>
      </c>
      <c r="J13" s="312">
        <f>'Mouvements des troupeaux'!$R$10</f>
        <v>0</v>
      </c>
      <c r="K13" s="312">
        <f>'Mouvements des troupeaux'!$E$10</f>
        <v>0</v>
      </c>
      <c r="L13" s="313">
        <f t="shared" si="0"/>
        <v>0</v>
      </c>
      <c r="M13" s="312">
        <f t="shared" si="0"/>
        <v>0</v>
      </c>
      <c r="N13" s="311">
        <f t="shared" si="0"/>
        <v>0</v>
      </c>
    </row>
    <row r="14" spans="1:14" ht="21.75" customHeight="1" thickBot="1">
      <c r="A14" s="314"/>
      <c r="B14" s="315" t="s">
        <v>221</v>
      </c>
      <c r="C14" s="316">
        <f>'Récapitulatif des récoltes'!$C$12</f>
        <v>0</v>
      </c>
      <c r="D14" s="317">
        <f>'Récapitulatif des récoltes'!$D$12</f>
        <v>0</v>
      </c>
      <c r="E14" s="318">
        <f>'Récapitulatif des récoltes'!$E$12</f>
        <v>0</v>
      </c>
      <c r="F14" s="319">
        <f>'Production du lait'!$J$12</f>
        <v>0</v>
      </c>
      <c r="G14" s="319">
        <f>'Production du lait'!$E$12</f>
        <v>0</v>
      </c>
      <c r="H14" s="318">
        <f>'Production du lait'!$I$12</f>
        <v>0</v>
      </c>
      <c r="I14" s="319">
        <f>'Mouvements des troupeaux'!$Q$11</f>
        <v>0</v>
      </c>
      <c r="J14" s="319">
        <f>'Mouvements des troupeaux'!$R$11</f>
        <v>0</v>
      </c>
      <c r="K14" s="319">
        <f>'Mouvements des troupeaux'!$E$11</f>
        <v>0</v>
      </c>
      <c r="L14" s="320">
        <f t="shared" si="0"/>
        <v>0</v>
      </c>
      <c r="M14" s="319">
        <f t="shared" si="0"/>
        <v>0</v>
      </c>
      <c r="N14" s="318">
        <f t="shared" si="0"/>
        <v>0</v>
      </c>
    </row>
    <row r="15" spans="1:14" ht="21.75" customHeight="1">
      <c r="A15" s="321" t="s">
        <v>222</v>
      </c>
      <c r="B15" s="322" t="s">
        <v>223</v>
      </c>
      <c r="C15" s="309">
        <f>'Récapitulatif des récoltes'!$C$13</f>
        <v>0</v>
      </c>
      <c r="D15" s="310">
        <f>'Récapitulatif des récoltes'!$D$13</f>
        <v>0</v>
      </c>
      <c r="E15" s="311">
        <f>'Récapitulatif des récoltes'!$E$13</f>
        <v>0</v>
      </c>
      <c r="F15" s="312">
        <f>'Production du lait'!$J$13</f>
        <v>0</v>
      </c>
      <c r="G15" s="312">
        <f>'Production du lait'!$E$13</f>
        <v>0</v>
      </c>
      <c r="H15" s="311">
        <f>'Production du lait'!$I$13</f>
        <v>0</v>
      </c>
      <c r="I15" s="312">
        <f>'Mouvements des troupeaux'!$Q$12</f>
        <v>0</v>
      </c>
      <c r="J15" s="312">
        <f>'Mouvements des troupeaux'!$R$12</f>
        <v>0</v>
      </c>
      <c r="K15" s="312">
        <f>'Mouvements des troupeaux'!$E$12</f>
        <v>0</v>
      </c>
      <c r="L15" s="313">
        <f t="shared" si="0"/>
        <v>0</v>
      </c>
      <c r="M15" s="312">
        <f t="shared" si="0"/>
        <v>0</v>
      </c>
      <c r="N15" s="311">
        <f t="shared" si="0"/>
        <v>0</v>
      </c>
    </row>
    <row r="16" spans="1:14" ht="21.75" customHeight="1" thickBot="1">
      <c r="A16" s="314"/>
      <c r="B16" s="315" t="s">
        <v>224</v>
      </c>
      <c r="C16" s="316">
        <f>'Récapitulatif des récoltes'!$C$14</f>
        <v>0</v>
      </c>
      <c r="D16" s="317">
        <f>'Récapitulatif des récoltes'!$D$14</f>
        <v>0</v>
      </c>
      <c r="E16" s="318">
        <f>'Récapitulatif des récoltes'!$E$14</f>
        <v>0</v>
      </c>
      <c r="F16" s="319">
        <f>'Production du lait'!$J$14</f>
        <v>0</v>
      </c>
      <c r="G16" s="319">
        <f>'Production du lait'!$E$14</f>
        <v>0</v>
      </c>
      <c r="H16" s="318">
        <f>'Production du lait'!$I$14</f>
        <v>0</v>
      </c>
      <c r="I16" s="319">
        <f>'Mouvements des troupeaux'!$Q$13</f>
        <v>0</v>
      </c>
      <c r="J16" s="319">
        <f>'Mouvements des troupeaux'!$R$13</f>
        <v>0</v>
      </c>
      <c r="K16" s="319">
        <f>'Mouvements des troupeaux'!$E$13</f>
        <v>0</v>
      </c>
      <c r="L16" s="320">
        <f t="shared" si="0"/>
        <v>0</v>
      </c>
      <c r="M16" s="319">
        <f t="shared" si="0"/>
        <v>0</v>
      </c>
      <c r="N16" s="318">
        <f t="shared" si="0"/>
        <v>0</v>
      </c>
    </row>
    <row r="17" spans="1:14" ht="21.75" customHeight="1">
      <c r="A17" s="321" t="s">
        <v>225</v>
      </c>
      <c r="B17" s="322" t="s">
        <v>226</v>
      </c>
      <c r="C17" s="309">
        <f>'Récapitulatif des récoltes'!$C$15</f>
        <v>0</v>
      </c>
      <c r="D17" s="310">
        <f>'Récapitulatif des récoltes'!$D$15</f>
        <v>0</v>
      </c>
      <c r="E17" s="311">
        <f>'Récapitulatif des récoltes'!$E$15</f>
        <v>0</v>
      </c>
      <c r="F17" s="312">
        <f>'Production du lait'!$J$15</f>
        <v>0</v>
      </c>
      <c r="G17" s="312">
        <f>'Production du lait'!$E$15</f>
        <v>0</v>
      </c>
      <c r="H17" s="311">
        <f>'Production du lait'!$I$15</f>
        <v>0</v>
      </c>
      <c r="I17" s="312">
        <f>'Mouvements des troupeaux'!$Q$14</f>
        <v>0</v>
      </c>
      <c r="J17" s="312">
        <f>'Mouvements des troupeaux'!$R$14</f>
        <v>0</v>
      </c>
      <c r="K17" s="312">
        <f>'Mouvements des troupeaux'!$E$14</f>
        <v>0</v>
      </c>
      <c r="L17" s="313">
        <f t="shared" si="0"/>
        <v>0</v>
      </c>
      <c r="M17" s="312">
        <f t="shared" si="0"/>
        <v>0</v>
      </c>
      <c r="N17" s="311">
        <f t="shared" si="0"/>
        <v>0</v>
      </c>
    </row>
    <row r="18" spans="1:14" ht="21.75" customHeight="1" thickBot="1">
      <c r="A18" s="314"/>
      <c r="B18" s="315" t="s">
        <v>227</v>
      </c>
      <c r="C18" s="316">
        <f>'Récapitulatif des récoltes'!$C$16</f>
        <v>0</v>
      </c>
      <c r="D18" s="317">
        <f>'Récapitulatif des récoltes'!$D$16</f>
        <v>0</v>
      </c>
      <c r="E18" s="318">
        <f>'Récapitulatif des récoltes'!$E$16</f>
        <v>0</v>
      </c>
      <c r="F18" s="319">
        <f>'Production du lait'!$J$16</f>
        <v>0</v>
      </c>
      <c r="G18" s="319">
        <f>'Production du lait'!$E$16</f>
        <v>0</v>
      </c>
      <c r="H18" s="318">
        <f>'Production du lait'!$I$16</f>
        <v>0</v>
      </c>
      <c r="I18" s="319">
        <f>'Mouvements des troupeaux'!$Q$15</f>
        <v>0</v>
      </c>
      <c r="J18" s="319">
        <f>'Mouvements des troupeaux'!$R$15</f>
        <v>0</v>
      </c>
      <c r="K18" s="319">
        <f>'Mouvements des troupeaux'!$E$15</f>
        <v>0</v>
      </c>
      <c r="L18" s="320">
        <f t="shared" si="0"/>
        <v>0</v>
      </c>
      <c r="M18" s="319">
        <f t="shared" si="0"/>
        <v>0</v>
      </c>
      <c r="N18" s="318">
        <f t="shared" si="0"/>
        <v>0</v>
      </c>
    </row>
    <row r="19" spans="1:14" ht="21.75" customHeight="1">
      <c r="A19" s="321" t="s">
        <v>228</v>
      </c>
      <c r="B19" s="322" t="s">
        <v>229</v>
      </c>
      <c r="C19" s="309">
        <f>'Récapitulatif des récoltes'!$C$17</f>
        <v>0</v>
      </c>
      <c r="D19" s="310">
        <f>'Récapitulatif des récoltes'!$D$17</f>
        <v>0</v>
      </c>
      <c r="E19" s="311">
        <f>'Récapitulatif des récoltes'!$E$17</f>
        <v>0</v>
      </c>
      <c r="F19" s="312">
        <f>'Production du lait'!$J$17</f>
        <v>0</v>
      </c>
      <c r="G19" s="312">
        <f>'Production du lait'!$E$17</f>
        <v>0</v>
      </c>
      <c r="H19" s="311">
        <f>'Production du lait'!$I$17</f>
        <v>0</v>
      </c>
      <c r="I19" s="312">
        <f>'Mouvements des troupeaux'!$Q$16</f>
        <v>0</v>
      </c>
      <c r="J19" s="312">
        <f>'Mouvements des troupeaux'!$R$16</f>
        <v>0</v>
      </c>
      <c r="K19" s="312">
        <f>'Mouvements des troupeaux'!$E$16</f>
        <v>0</v>
      </c>
      <c r="L19" s="313">
        <f t="shared" si="0"/>
        <v>0</v>
      </c>
      <c r="M19" s="312">
        <f t="shared" si="0"/>
        <v>0</v>
      </c>
      <c r="N19" s="311">
        <f t="shared" si="0"/>
        <v>0</v>
      </c>
    </row>
    <row r="20" spans="1:14" ht="21.75" customHeight="1" thickBot="1">
      <c r="A20" s="314"/>
      <c r="B20" s="315" t="s">
        <v>0</v>
      </c>
      <c r="C20" s="316">
        <f>'Récapitulatif des récoltes'!$C$18</f>
        <v>61.6</v>
      </c>
      <c r="D20" s="317">
        <f>'Récapitulatif des récoltes'!$D$18</f>
        <v>12.32</v>
      </c>
      <c r="E20" s="318">
        <f>'Récapitulatif des récoltes'!$E$18</f>
        <v>61.6</v>
      </c>
      <c r="F20" s="319">
        <f>'Production du lait'!$J$18</f>
        <v>0</v>
      </c>
      <c r="G20" s="319">
        <f>'Production du lait'!$E$18</f>
        <v>0</v>
      </c>
      <c r="H20" s="318">
        <f>'Production du lait'!$I$18</f>
        <v>0</v>
      </c>
      <c r="I20" s="319">
        <f>'Mouvements des troupeaux'!$Q$17</f>
        <v>0</v>
      </c>
      <c r="J20" s="319">
        <f>'Mouvements des troupeaux'!$R$17</f>
        <v>0</v>
      </c>
      <c r="K20" s="319">
        <f>'Mouvements des troupeaux'!$E$17</f>
        <v>0</v>
      </c>
      <c r="L20" s="320">
        <f t="shared" si="0"/>
        <v>61.6</v>
      </c>
      <c r="M20" s="319">
        <f t="shared" si="0"/>
        <v>12.32</v>
      </c>
      <c r="N20" s="318">
        <f t="shared" si="0"/>
        <v>61.6</v>
      </c>
    </row>
    <row r="21" spans="1:14" ht="21.75" customHeight="1">
      <c r="A21" s="321" t="s">
        <v>1</v>
      </c>
      <c r="B21" s="322" t="s">
        <v>2</v>
      </c>
      <c r="C21" s="309">
        <f>'Récapitulatif des récoltes'!$C$19</f>
        <v>0</v>
      </c>
      <c r="D21" s="310">
        <f>'Récapitulatif des récoltes'!$D$19</f>
        <v>0</v>
      </c>
      <c r="E21" s="311">
        <f>'Récapitulatif des récoltes'!$E$19</f>
        <v>0</v>
      </c>
      <c r="F21" s="312">
        <f>'Production du lait'!$J$19</f>
        <v>0</v>
      </c>
      <c r="G21" s="312">
        <f>'Production du lait'!$E$19</f>
        <v>0</v>
      </c>
      <c r="H21" s="311">
        <f>'Production du lait'!$I$19</f>
        <v>0</v>
      </c>
      <c r="I21" s="312">
        <f>'Mouvements des troupeaux'!$Q$18</f>
        <v>0</v>
      </c>
      <c r="J21" s="312">
        <f>'Mouvements des troupeaux'!$R$18</f>
        <v>0</v>
      </c>
      <c r="K21" s="312">
        <f>'Mouvements des troupeaux'!$E$18</f>
        <v>0</v>
      </c>
      <c r="L21" s="313">
        <f t="shared" si="0"/>
        <v>0</v>
      </c>
      <c r="M21" s="312">
        <f t="shared" si="0"/>
        <v>0</v>
      </c>
      <c r="N21" s="311">
        <f t="shared" si="0"/>
        <v>0</v>
      </c>
    </row>
    <row r="22" spans="1:14" ht="21.75" customHeight="1" thickBot="1">
      <c r="A22" s="314"/>
      <c r="B22" s="315" t="s">
        <v>3</v>
      </c>
      <c r="C22" s="316">
        <f>'Récapitulatif des récoltes'!$C$20</f>
        <v>0</v>
      </c>
      <c r="D22" s="317">
        <f>'Récapitulatif des récoltes'!$D$20</f>
        <v>0</v>
      </c>
      <c r="E22" s="318">
        <f>'Récapitulatif des récoltes'!$E$20</f>
        <v>0</v>
      </c>
      <c r="F22" s="319">
        <f>'Production du lait'!$J$20</f>
        <v>0</v>
      </c>
      <c r="G22" s="319">
        <f>'Production du lait'!$E$20</f>
        <v>0</v>
      </c>
      <c r="H22" s="318">
        <f>'Production du lait'!$I$20</f>
        <v>0</v>
      </c>
      <c r="I22" s="319">
        <f>'Mouvements des troupeaux'!$Q$19</f>
        <v>0</v>
      </c>
      <c r="J22" s="319">
        <f>'Mouvements des troupeaux'!$R$19</f>
        <v>0</v>
      </c>
      <c r="K22" s="319">
        <f>'Mouvements des troupeaux'!$E$19</f>
        <v>0</v>
      </c>
      <c r="L22" s="320">
        <f t="shared" si="0"/>
        <v>0</v>
      </c>
      <c r="M22" s="319">
        <f t="shared" si="0"/>
        <v>0</v>
      </c>
      <c r="N22" s="318">
        <f t="shared" si="0"/>
        <v>0</v>
      </c>
    </row>
    <row r="23" spans="1:14" ht="21.75" customHeight="1">
      <c r="A23" s="321" t="s">
        <v>4</v>
      </c>
      <c r="B23" s="322" t="s">
        <v>5</v>
      </c>
      <c r="C23" s="309">
        <f>'Récapitulatif des récoltes'!$C$21</f>
        <v>70</v>
      </c>
      <c r="D23" s="310">
        <f>'Récapitulatif des récoltes'!$D$21</f>
        <v>14</v>
      </c>
      <c r="E23" s="311">
        <f>'Récapitulatif des récoltes'!$E$21</f>
        <v>70</v>
      </c>
      <c r="F23" s="312">
        <f>'Production du lait'!$J$21</f>
        <v>0</v>
      </c>
      <c r="G23" s="312">
        <f>'Production du lait'!$E$21</f>
        <v>0</v>
      </c>
      <c r="H23" s="311">
        <f>'Production du lait'!$I$21</f>
        <v>0</v>
      </c>
      <c r="I23" s="312">
        <f>'Mouvements des troupeaux'!$Q$20</f>
        <v>0</v>
      </c>
      <c r="J23" s="312">
        <f>'Mouvements des troupeaux'!$R$20</f>
        <v>0</v>
      </c>
      <c r="K23" s="312">
        <f>'Mouvements des troupeaux'!$E$20</f>
        <v>0</v>
      </c>
      <c r="L23" s="313">
        <f t="shared" si="0"/>
        <v>70</v>
      </c>
      <c r="M23" s="312">
        <f t="shared" si="0"/>
        <v>14</v>
      </c>
      <c r="N23" s="311">
        <f t="shared" si="0"/>
        <v>70</v>
      </c>
    </row>
    <row r="24" spans="1:14" ht="21.75" customHeight="1">
      <c r="A24" s="321"/>
      <c r="B24" s="322" t="s">
        <v>7</v>
      </c>
      <c r="C24" s="309">
        <f>'Récapitulatif des récoltes'!$C$22</f>
        <v>5</v>
      </c>
      <c r="D24" s="310">
        <f>'Récapitulatif des récoltes'!$D$22</f>
        <v>1</v>
      </c>
      <c r="E24" s="311">
        <f>'Récapitulatif des récoltes'!$E$22</f>
        <v>5</v>
      </c>
      <c r="F24" s="312">
        <f>'Production du lait'!$J$22</f>
        <v>0</v>
      </c>
      <c r="G24" s="312">
        <f>'Production du lait'!$E$22</f>
        <v>0</v>
      </c>
      <c r="H24" s="311">
        <f>'Production du lait'!$I$22</f>
        <v>0</v>
      </c>
      <c r="I24" s="312">
        <f>'Mouvements des troupeaux'!$Q$21</f>
        <v>0</v>
      </c>
      <c r="J24" s="312">
        <f>'Mouvements des troupeaux'!$R$21</f>
        <v>0</v>
      </c>
      <c r="K24" s="312">
        <f>'Mouvements des troupeaux'!$E$21</f>
        <v>0</v>
      </c>
      <c r="L24" s="313">
        <f t="shared" si="0"/>
        <v>5</v>
      </c>
      <c r="M24" s="312">
        <f t="shared" si="0"/>
        <v>1</v>
      </c>
      <c r="N24" s="311">
        <f t="shared" si="0"/>
        <v>5</v>
      </c>
    </row>
    <row r="25" spans="1:14" ht="21.75" customHeight="1" thickBot="1">
      <c r="A25" s="314"/>
      <c r="B25" s="315" t="s">
        <v>8</v>
      </c>
      <c r="C25" s="316">
        <f>'Récapitulatif des récoltes'!$C$23</f>
        <v>50</v>
      </c>
      <c r="D25" s="317">
        <f>'Récapitulatif des récoltes'!$D$23</f>
        <v>10</v>
      </c>
      <c r="E25" s="318">
        <f>'Récapitulatif des récoltes'!$E$23</f>
        <v>50</v>
      </c>
      <c r="F25" s="319">
        <f>'Production du lait'!$J$23</f>
        <v>0</v>
      </c>
      <c r="G25" s="319">
        <f>'Production du lait'!$E$23</f>
        <v>0</v>
      </c>
      <c r="H25" s="318">
        <f>'Production du lait'!$I$23</f>
        <v>0</v>
      </c>
      <c r="I25" s="319">
        <f>'Mouvements des troupeaux'!$Q$22</f>
        <v>0</v>
      </c>
      <c r="J25" s="319">
        <f>'Mouvements des troupeaux'!$R$22</f>
        <v>0</v>
      </c>
      <c r="K25" s="319">
        <f>'Mouvements des troupeaux'!$E$22</f>
        <v>0</v>
      </c>
      <c r="L25" s="320">
        <f t="shared" si="0"/>
        <v>50</v>
      </c>
      <c r="M25" s="319">
        <f t="shared" si="0"/>
        <v>10</v>
      </c>
      <c r="N25" s="318">
        <f t="shared" si="0"/>
        <v>50</v>
      </c>
    </row>
    <row r="26" spans="1:14" ht="21.75" customHeight="1">
      <c r="A26" s="321" t="s">
        <v>9</v>
      </c>
      <c r="B26" s="322" t="s">
        <v>10</v>
      </c>
      <c r="C26" s="309">
        <f>'Récapitulatif des récoltes'!$C$24</f>
        <v>84</v>
      </c>
      <c r="D26" s="310">
        <f>'Récapitulatif des récoltes'!$D$24</f>
        <v>16.8</v>
      </c>
      <c r="E26" s="311">
        <f>'Récapitulatif des récoltes'!$E$24</f>
        <v>84</v>
      </c>
      <c r="F26" s="312">
        <f>'Production du lait'!$J$24</f>
        <v>0</v>
      </c>
      <c r="G26" s="312">
        <f>'Production du lait'!$E$24</f>
        <v>0</v>
      </c>
      <c r="H26" s="311">
        <f>'Production du lait'!$I$24</f>
        <v>0</v>
      </c>
      <c r="I26" s="312">
        <f>'Mouvements des troupeaux'!$Q$23</f>
        <v>0</v>
      </c>
      <c r="J26" s="312">
        <f>'Mouvements des troupeaux'!$R$23</f>
        <v>0</v>
      </c>
      <c r="K26" s="312">
        <f>'Mouvements des troupeaux'!$E$23</f>
        <v>0</v>
      </c>
      <c r="L26" s="313">
        <f t="shared" si="0"/>
        <v>84</v>
      </c>
      <c r="M26" s="312">
        <f t="shared" si="0"/>
        <v>16.8</v>
      </c>
      <c r="N26" s="311">
        <f t="shared" si="0"/>
        <v>84</v>
      </c>
    </row>
    <row r="27" spans="1:14" ht="21.75" customHeight="1" thickBot="1">
      <c r="A27" s="314"/>
      <c r="B27" s="315" t="s">
        <v>11</v>
      </c>
      <c r="C27" s="316">
        <f>'Récapitulatif des récoltes'!$C$25</f>
        <v>0</v>
      </c>
      <c r="D27" s="317">
        <f>'Récapitulatif des récoltes'!$D$25</f>
        <v>0</v>
      </c>
      <c r="E27" s="318">
        <f>'Récapitulatif des récoltes'!$E$25</f>
        <v>0</v>
      </c>
      <c r="F27" s="319">
        <f>'Production du lait'!$J$25</f>
        <v>0</v>
      </c>
      <c r="G27" s="319">
        <f>'Production du lait'!$E$25</f>
        <v>0</v>
      </c>
      <c r="H27" s="318">
        <f>'Production du lait'!$I$25</f>
        <v>0</v>
      </c>
      <c r="I27" s="319">
        <f>'Mouvements des troupeaux'!$Q$24</f>
        <v>0</v>
      </c>
      <c r="J27" s="319">
        <f>'Mouvements des troupeaux'!$R$24</f>
        <v>0</v>
      </c>
      <c r="K27" s="319">
        <f>'Mouvements des troupeaux'!$E$24</f>
        <v>0</v>
      </c>
      <c r="L27" s="320">
        <f t="shared" si="0"/>
        <v>0</v>
      </c>
      <c r="M27" s="319">
        <f t="shared" si="0"/>
        <v>0</v>
      </c>
      <c r="N27" s="318">
        <f t="shared" si="0"/>
        <v>0</v>
      </c>
    </row>
    <row r="28" spans="1:14" ht="21.75" customHeight="1">
      <c r="A28" s="321" t="s">
        <v>12</v>
      </c>
      <c r="B28" s="322" t="s">
        <v>13</v>
      </c>
      <c r="C28" s="309">
        <f>'Récapitulatif des récoltes'!$C$26</f>
        <v>0</v>
      </c>
      <c r="D28" s="310">
        <f>'Récapitulatif des récoltes'!$D$26</f>
        <v>0</v>
      </c>
      <c r="E28" s="311">
        <f>'Récapitulatif des récoltes'!$E$26</f>
        <v>0</v>
      </c>
      <c r="F28" s="312">
        <f>'Production du lait'!$J$26</f>
        <v>0</v>
      </c>
      <c r="G28" s="312">
        <f>'Production du lait'!$E$26</f>
        <v>0</v>
      </c>
      <c r="H28" s="311">
        <f>'Production du lait'!$I$26</f>
        <v>0</v>
      </c>
      <c r="I28" s="312">
        <f>'Mouvements des troupeaux'!$Q$25</f>
        <v>0</v>
      </c>
      <c r="J28" s="312">
        <f>'Mouvements des troupeaux'!$R$25</f>
        <v>0</v>
      </c>
      <c r="K28" s="312">
        <f>'Mouvements des troupeaux'!$E$25</f>
        <v>0</v>
      </c>
      <c r="L28" s="313">
        <f t="shared" si="0"/>
        <v>0</v>
      </c>
      <c r="M28" s="312">
        <f t="shared" si="0"/>
        <v>0</v>
      </c>
      <c r="N28" s="311">
        <f t="shared" si="0"/>
        <v>0</v>
      </c>
    </row>
    <row r="29" spans="1:14" ht="21.75" customHeight="1" thickBot="1">
      <c r="A29" s="314"/>
      <c r="B29" s="315" t="s">
        <v>14</v>
      </c>
      <c r="C29" s="316">
        <f>'Récapitulatif des récoltes'!$C$27</f>
        <v>0</v>
      </c>
      <c r="D29" s="317">
        <f>'Récapitulatif des récoltes'!$D$27</f>
        <v>0</v>
      </c>
      <c r="E29" s="318">
        <f>'Récapitulatif des récoltes'!$E$27</f>
        <v>0</v>
      </c>
      <c r="F29" s="319">
        <f>'Production du lait'!$J$27</f>
        <v>0</v>
      </c>
      <c r="G29" s="319">
        <f>'Production du lait'!$E$27</f>
        <v>0</v>
      </c>
      <c r="H29" s="318">
        <f>'Production du lait'!$I$27</f>
        <v>0</v>
      </c>
      <c r="I29" s="319">
        <f>'Mouvements des troupeaux'!$Q$26</f>
        <v>0</v>
      </c>
      <c r="J29" s="319">
        <f>'Mouvements des troupeaux'!$R$26</f>
        <v>0</v>
      </c>
      <c r="K29" s="319">
        <f>'Mouvements des troupeaux'!$E$26</f>
        <v>0</v>
      </c>
      <c r="L29" s="320">
        <f t="shared" si="0"/>
        <v>0</v>
      </c>
      <c r="M29" s="319">
        <f t="shared" si="0"/>
        <v>0</v>
      </c>
      <c r="N29" s="318">
        <f t="shared" si="0"/>
        <v>0</v>
      </c>
    </row>
    <row r="30" spans="1:14" ht="21.75" customHeight="1">
      <c r="A30" s="321" t="s">
        <v>15</v>
      </c>
      <c r="B30" s="322" t="s">
        <v>16</v>
      </c>
      <c r="C30" s="309">
        <f>'Récapitulatif des récoltes'!$C$28</f>
        <v>0</v>
      </c>
      <c r="D30" s="310">
        <f>'Récapitulatif des récoltes'!$D$28</f>
        <v>0</v>
      </c>
      <c r="E30" s="311">
        <f>'Récapitulatif des récoltes'!$E$28</f>
        <v>0</v>
      </c>
      <c r="F30" s="312">
        <f>'Production du lait'!$J$28</f>
        <v>0</v>
      </c>
      <c r="G30" s="312">
        <f>'Production du lait'!$E$28</f>
        <v>0</v>
      </c>
      <c r="H30" s="311">
        <f>'Production du lait'!$I$28</f>
        <v>0</v>
      </c>
      <c r="I30" s="312">
        <f>'Mouvements des troupeaux'!$Q$27</f>
        <v>0</v>
      </c>
      <c r="J30" s="312">
        <f>'Mouvements des troupeaux'!$R$27</f>
        <v>0</v>
      </c>
      <c r="K30" s="312">
        <f>'Mouvements des troupeaux'!$E$27</f>
        <v>0</v>
      </c>
      <c r="L30" s="313">
        <f t="shared" si="0"/>
        <v>0</v>
      </c>
      <c r="M30" s="312">
        <f t="shared" si="0"/>
        <v>0</v>
      </c>
      <c r="N30" s="311">
        <f t="shared" si="0"/>
        <v>0</v>
      </c>
    </row>
    <row r="31" spans="1:14" ht="21.75" customHeight="1" thickBot="1">
      <c r="A31" s="314"/>
      <c r="B31" s="315" t="s">
        <v>17</v>
      </c>
      <c r="C31" s="316">
        <f>'Récapitulatif des récoltes'!$C$29</f>
        <v>6.2</v>
      </c>
      <c r="D31" s="317">
        <f>'Récapitulatif des récoltes'!$D$29</f>
        <v>6.2</v>
      </c>
      <c r="E31" s="318">
        <f>'Récapitulatif des récoltes'!$E$29</f>
        <v>6</v>
      </c>
      <c r="F31" s="319">
        <f>'Production du lait'!$J$29</f>
        <v>0</v>
      </c>
      <c r="G31" s="319">
        <f>'Production du lait'!$E$29</f>
        <v>0</v>
      </c>
      <c r="H31" s="318">
        <f>'Production du lait'!$I$29</f>
        <v>0</v>
      </c>
      <c r="I31" s="319">
        <f>'Mouvements des troupeaux'!$Q$28</f>
        <v>0</v>
      </c>
      <c r="J31" s="319">
        <f>'Mouvements des troupeaux'!$R$28</f>
        <v>0</v>
      </c>
      <c r="K31" s="319">
        <f>'Mouvements des troupeaux'!$E$28</f>
        <v>0</v>
      </c>
      <c r="L31" s="320">
        <f t="shared" si="0"/>
        <v>6.2</v>
      </c>
      <c r="M31" s="319">
        <f t="shared" si="0"/>
        <v>6.2</v>
      </c>
      <c r="N31" s="318">
        <f t="shared" si="0"/>
        <v>6</v>
      </c>
    </row>
    <row r="32" spans="1:14" ht="21.75" customHeight="1">
      <c r="A32" s="321" t="s">
        <v>18</v>
      </c>
      <c r="B32" s="322" t="s">
        <v>19</v>
      </c>
      <c r="C32" s="309">
        <f>'Récapitulatif des récoltes'!$C$30</f>
        <v>10</v>
      </c>
      <c r="D32" s="310">
        <f>'Récapitulatif des récoltes'!$D$30</f>
        <v>10</v>
      </c>
      <c r="E32" s="311">
        <f>'Récapitulatif des récoltes'!$E$30</f>
        <v>9.75</v>
      </c>
      <c r="F32" s="312">
        <f>'Production du lait'!$J$30</f>
        <v>0</v>
      </c>
      <c r="G32" s="312">
        <f>'Production du lait'!$E$30</f>
        <v>0</v>
      </c>
      <c r="H32" s="311">
        <f>'Production du lait'!$I$30</f>
        <v>0</v>
      </c>
      <c r="I32" s="312">
        <f>'Mouvements des troupeaux'!$Q$29</f>
        <v>0</v>
      </c>
      <c r="J32" s="312">
        <f>'Mouvements des troupeaux'!$R$29</f>
        <v>0</v>
      </c>
      <c r="K32" s="312">
        <f>'Mouvements des troupeaux'!$E$29</f>
        <v>0</v>
      </c>
      <c r="L32" s="313">
        <f t="shared" si="0"/>
        <v>10</v>
      </c>
      <c r="M32" s="312">
        <f t="shared" si="0"/>
        <v>10</v>
      </c>
      <c r="N32" s="311">
        <f t="shared" si="0"/>
        <v>9.75</v>
      </c>
    </row>
    <row r="33" spans="1:14" ht="21.75" customHeight="1" thickBot="1">
      <c r="A33" s="314"/>
      <c r="B33" s="315" t="s">
        <v>20</v>
      </c>
      <c r="C33" s="316">
        <f>'Récapitulatif des récoltes'!$C$31</f>
        <v>10</v>
      </c>
      <c r="D33" s="317">
        <f>'Récapitulatif des récoltes'!$D$31</f>
        <v>10</v>
      </c>
      <c r="E33" s="318">
        <f>'Récapitulatif des récoltes'!$E$31</f>
        <v>9.625</v>
      </c>
      <c r="F33" s="319">
        <f>'Production du lait'!$J$31</f>
        <v>0</v>
      </c>
      <c r="G33" s="319">
        <f>'Production du lait'!$E$31</f>
        <v>0</v>
      </c>
      <c r="H33" s="318">
        <f>'Production du lait'!$I$31</f>
        <v>0</v>
      </c>
      <c r="I33" s="319">
        <f>'Mouvements des troupeaux'!$Q$30</f>
        <v>0</v>
      </c>
      <c r="J33" s="319">
        <f>'Mouvements des troupeaux'!$R$30</f>
        <v>0</v>
      </c>
      <c r="K33" s="319">
        <f>'Mouvements des troupeaux'!$E$30</f>
        <v>0</v>
      </c>
      <c r="L33" s="320">
        <f t="shared" si="0"/>
        <v>10</v>
      </c>
      <c r="M33" s="319">
        <f t="shared" si="0"/>
        <v>10</v>
      </c>
      <c r="N33" s="318">
        <f t="shared" si="0"/>
        <v>9.625</v>
      </c>
    </row>
    <row r="34" spans="1:14" ht="21.75" customHeight="1" thickBot="1">
      <c r="A34" s="314" t="s">
        <v>208</v>
      </c>
      <c r="B34" s="324"/>
      <c r="C34" s="316">
        <f aca="true" t="shared" si="1" ref="C34:N34">SUM(C8:C33)</f>
        <v>296.8</v>
      </c>
      <c r="D34" s="317">
        <f t="shared" si="1"/>
        <v>80.32000000000001</v>
      </c>
      <c r="E34" s="325">
        <f t="shared" si="1"/>
        <v>295.975</v>
      </c>
      <c r="F34" s="326">
        <f t="shared" si="1"/>
        <v>0</v>
      </c>
      <c r="G34" s="326">
        <f t="shared" si="1"/>
        <v>0</v>
      </c>
      <c r="H34" s="325">
        <f t="shared" si="1"/>
        <v>0</v>
      </c>
      <c r="I34" s="326">
        <f t="shared" si="1"/>
        <v>0</v>
      </c>
      <c r="J34" s="327">
        <f t="shared" si="1"/>
        <v>0</v>
      </c>
      <c r="K34" s="319">
        <f t="shared" si="1"/>
        <v>0</v>
      </c>
      <c r="L34" s="316">
        <f t="shared" si="1"/>
        <v>296.8</v>
      </c>
      <c r="M34" s="319">
        <f t="shared" si="1"/>
        <v>80.32000000000001</v>
      </c>
      <c r="N34" s="318">
        <f t="shared" si="1"/>
        <v>295.975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21.75" customHeight="1"/>
  <cols>
    <col min="1" max="1" width="14.00390625" style="4" customWidth="1"/>
    <col min="2" max="3" width="10.75390625" style="4" customWidth="1"/>
    <col min="4" max="4" width="14.75390625" style="4" customWidth="1"/>
    <col min="5" max="16384" width="10.75390625" style="4" customWidth="1"/>
  </cols>
  <sheetData>
    <row r="1" spans="1:8" ht="21.75" customHeight="1">
      <c r="A1" s="42" t="s">
        <v>195</v>
      </c>
      <c r="B1" s="5"/>
      <c r="C1" s="5"/>
      <c r="D1" s="5"/>
      <c r="E1" s="5"/>
      <c r="F1" s="6" t="s">
        <v>23</v>
      </c>
      <c r="G1" s="5"/>
      <c r="H1" s="5"/>
    </row>
    <row r="2" spans="1:8" ht="21.75" customHeight="1" thickBot="1">
      <c r="A2" s="42" t="s">
        <v>197</v>
      </c>
      <c r="B2" s="5"/>
      <c r="C2" s="5"/>
      <c r="D2" s="5"/>
      <c r="E2" s="5"/>
      <c r="G2" s="5"/>
      <c r="H2" s="5"/>
    </row>
    <row r="3" spans="1:10" ht="15" customHeight="1">
      <c r="A3" s="43" t="s">
        <v>24</v>
      </c>
      <c r="B3" s="44"/>
      <c r="C3" s="44" t="s">
        <v>25</v>
      </c>
      <c r="D3" s="44" t="s">
        <v>26</v>
      </c>
      <c r="E3" s="44" t="s">
        <v>26</v>
      </c>
      <c r="F3" s="45" t="s">
        <v>27</v>
      </c>
      <c r="G3" s="46"/>
      <c r="H3" s="13" t="s">
        <v>28</v>
      </c>
      <c r="I3" s="46" t="s">
        <v>29</v>
      </c>
      <c r="J3" s="47"/>
    </row>
    <row r="4" spans="1:10" ht="21.75" customHeight="1" thickBot="1">
      <c r="A4" s="48" t="s">
        <v>30</v>
      </c>
      <c r="B4" s="49" t="s">
        <v>201</v>
      </c>
      <c r="C4" s="50" t="s">
        <v>30</v>
      </c>
      <c r="D4" s="51" t="s">
        <v>31</v>
      </c>
      <c r="E4" s="51" t="s">
        <v>32</v>
      </c>
      <c r="F4" s="51" t="s">
        <v>33</v>
      </c>
      <c r="G4" s="51" t="s">
        <v>34</v>
      </c>
      <c r="H4" s="52" t="s">
        <v>35</v>
      </c>
      <c r="I4" s="53" t="s">
        <v>26</v>
      </c>
      <c r="J4" s="54" t="s">
        <v>211</v>
      </c>
    </row>
    <row r="5" spans="1:10" ht="21.75" customHeight="1">
      <c r="A5" s="55" t="s">
        <v>36</v>
      </c>
      <c r="B5" s="56" t="s">
        <v>0</v>
      </c>
      <c r="C5" s="57" t="s">
        <v>37</v>
      </c>
      <c r="D5" s="57">
        <v>56</v>
      </c>
      <c r="E5" s="57">
        <v>0</v>
      </c>
      <c r="F5" s="57">
        <v>56</v>
      </c>
      <c r="G5" s="58">
        <v>16.8</v>
      </c>
      <c r="H5" s="59">
        <f aca="true" t="shared" si="0" ref="H5:H14">IF(F5=0,"?,000",PRODUCT(D5*G5/F5))</f>
        <v>16.8</v>
      </c>
      <c r="I5" s="60">
        <v>11.2</v>
      </c>
      <c r="J5" s="61">
        <f aca="true" t="shared" si="1" ref="J5:J14">IF(D5=0,"?,000",PRODUCT(I5*H5/D5))</f>
        <v>3.36</v>
      </c>
    </row>
    <row r="6" spans="1:10" ht="21.75" customHeight="1">
      <c r="A6" s="55" t="s">
        <v>36</v>
      </c>
      <c r="B6" s="56" t="s">
        <v>0</v>
      </c>
      <c r="C6" s="57" t="s">
        <v>37</v>
      </c>
      <c r="D6" s="57">
        <v>56</v>
      </c>
      <c r="E6" s="57">
        <v>0</v>
      </c>
      <c r="F6" s="57">
        <v>56</v>
      </c>
      <c r="G6" s="58">
        <v>16.8</v>
      </c>
      <c r="H6" s="59">
        <f t="shared" si="0"/>
        <v>16.8</v>
      </c>
      <c r="I6" s="60">
        <v>11.2</v>
      </c>
      <c r="J6" s="61">
        <f t="shared" si="1"/>
        <v>3.36</v>
      </c>
    </row>
    <row r="7" spans="1:10" ht="21.75" customHeight="1">
      <c r="A7" s="55" t="s">
        <v>36</v>
      </c>
      <c r="B7" s="56" t="s">
        <v>0</v>
      </c>
      <c r="C7" s="57" t="s">
        <v>37</v>
      </c>
      <c r="D7" s="57">
        <v>56</v>
      </c>
      <c r="E7" s="57">
        <v>0</v>
      </c>
      <c r="F7" s="57">
        <v>56</v>
      </c>
      <c r="G7" s="58">
        <v>28</v>
      </c>
      <c r="H7" s="59">
        <f t="shared" si="0"/>
        <v>28</v>
      </c>
      <c r="I7" s="60">
        <v>11.2</v>
      </c>
      <c r="J7" s="61">
        <f t="shared" si="1"/>
        <v>5.6</v>
      </c>
    </row>
    <row r="8" spans="1:10" ht="21.75" customHeight="1">
      <c r="A8" s="55" t="s">
        <v>36</v>
      </c>
      <c r="B8" s="56" t="s">
        <v>5</v>
      </c>
      <c r="C8" s="57" t="s">
        <v>37</v>
      </c>
      <c r="D8" s="57">
        <v>500</v>
      </c>
      <c r="E8" s="57">
        <v>0</v>
      </c>
      <c r="F8" s="57">
        <v>500</v>
      </c>
      <c r="G8" s="58">
        <v>70</v>
      </c>
      <c r="H8" s="59">
        <f t="shared" si="0"/>
        <v>70</v>
      </c>
      <c r="I8" s="60">
        <v>100</v>
      </c>
      <c r="J8" s="61">
        <f t="shared" si="1"/>
        <v>14</v>
      </c>
    </row>
    <row r="9" spans="1:10" ht="21.75" customHeight="1">
      <c r="A9" s="55" t="s">
        <v>36</v>
      </c>
      <c r="B9" s="56" t="s">
        <v>7</v>
      </c>
      <c r="C9" s="57" t="s">
        <v>37</v>
      </c>
      <c r="D9" s="57">
        <v>20</v>
      </c>
      <c r="E9" s="57">
        <v>0</v>
      </c>
      <c r="F9" s="57">
        <v>20</v>
      </c>
      <c r="G9" s="58">
        <v>5</v>
      </c>
      <c r="H9" s="59">
        <f t="shared" si="0"/>
        <v>5</v>
      </c>
      <c r="I9" s="60">
        <v>4</v>
      </c>
      <c r="J9" s="61">
        <f t="shared" si="1"/>
        <v>1</v>
      </c>
    </row>
    <row r="10" spans="1:10" ht="21.75" customHeight="1">
      <c r="A10" s="55" t="s">
        <v>36</v>
      </c>
      <c r="B10" s="56" t="s">
        <v>8</v>
      </c>
      <c r="C10" s="57" t="s">
        <v>37</v>
      </c>
      <c r="D10" s="57">
        <v>100</v>
      </c>
      <c r="E10" s="57">
        <v>0</v>
      </c>
      <c r="F10" s="57">
        <v>100</v>
      </c>
      <c r="G10" s="58">
        <v>50</v>
      </c>
      <c r="H10" s="59">
        <f t="shared" si="0"/>
        <v>50</v>
      </c>
      <c r="I10" s="60">
        <v>20</v>
      </c>
      <c r="J10" s="61">
        <f t="shared" si="1"/>
        <v>10</v>
      </c>
    </row>
    <row r="11" spans="1:10" ht="21.75" customHeight="1">
      <c r="A11" s="55" t="s">
        <v>36</v>
      </c>
      <c r="B11" s="56" t="s">
        <v>10</v>
      </c>
      <c r="C11" s="57" t="s">
        <v>37</v>
      </c>
      <c r="D11" s="57">
        <v>140</v>
      </c>
      <c r="E11" s="57">
        <v>0</v>
      </c>
      <c r="F11" s="57">
        <v>140</v>
      </c>
      <c r="G11" s="58">
        <v>84</v>
      </c>
      <c r="H11" s="59">
        <f t="shared" si="0"/>
        <v>84</v>
      </c>
      <c r="I11" s="60">
        <v>28</v>
      </c>
      <c r="J11" s="61">
        <f t="shared" si="1"/>
        <v>16.8</v>
      </c>
    </row>
    <row r="12" spans="1:10" ht="21.75" customHeight="1">
      <c r="A12" s="55" t="s">
        <v>22</v>
      </c>
      <c r="B12" s="56" t="s">
        <v>17</v>
      </c>
      <c r="C12" s="57" t="s">
        <v>37</v>
      </c>
      <c r="D12" s="57">
        <v>24.8</v>
      </c>
      <c r="E12" s="57">
        <v>0.8</v>
      </c>
      <c r="F12" s="57">
        <v>24</v>
      </c>
      <c r="G12" s="58">
        <v>6</v>
      </c>
      <c r="H12" s="59">
        <f t="shared" si="0"/>
        <v>6.2</v>
      </c>
      <c r="I12" s="60">
        <v>24.8</v>
      </c>
      <c r="J12" s="61">
        <f t="shared" si="1"/>
        <v>6.2</v>
      </c>
    </row>
    <row r="13" spans="1:10" ht="21.75" customHeight="1">
      <c r="A13" s="55" t="s">
        <v>22</v>
      </c>
      <c r="B13" s="56" t="s">
        <v>19</v>
      </c>
      <c r="C13" s="57" t="s">
        <v>37</v>
      </c>
      <c r="D13" s="57">
        <v>40</v>
      </c>
      <c r="E13" s="57">
        <v>1</v>
      </c>
      <c r="F13" s="57">
        <v>39</v>
      </c>
      <c r="G13" s="58">
        <v>9.75</v>
      </c>
      <c r="H13" s="59">
        <f t="shared" si="0"/>
        <v>10</v>
      </c>
      <c r="I13" s="60">
        <v>40</v>
      </c>
      <c r="J13" s="61">
        <f t="shared" si="1"/>
        <v>10</v>
      </c>
    </row>
    <row r="14" spans="1:10" ht="21.75" customHeight="1" thickBot="1">
      <c r="A14" s="55" t="s">
        <v>22</v>
      </c>
      <c r="B14" s="56" t="s">
        <v>20</v>
      </c>
      <c r="C14" s="57" t="s">
        <v>37</v>
      </c>
      <c r="D14" s="57">
        <v>40</v>
      </c>
      <c r="E14" s="57">
        <v>1.5</v>
      </c>
      <c r="F14" s="57">
        <v>38.5</v>
      </c>
      <c r="G14" s="58">
        <v>9.625</v>
      </c>
      <c r="H14" s="59">
        <f t="shared" si="0"/>
        <v>10</v>
      </c>
      <c r="I14" s="60">
        <v>40</v>
      </c>
      <c r="J14" s="61">
        <f t="shared" si="1"/>
        <v>10</v>
      </c>
    </row>
    <row r="15" spans="1:10" ht="21.75" customHeight="1" thickBot="1">
      <c r="A15" s="62" t="s">
        <v>208</v>
      </c>
      <c r="B15" s="63"/>
      <c r="C15" s="64"/>
      <c r="D15" s="63">
        <f aca="true" t="shared" si="2" ref="D15:J15">SUM(D5:D14)</f>
        <v>1032.8</v>
      </c>
      <c r="E15" s="63">
        <f t="shared" si="2"/>
        <v>3.3</v>
      </c>
      <c r="F15" s="63">
        <f t="shared" si="2"/>
        <v>1029.5</v>
      </c>
      <c r="G15" s="65">
        <f t="shared" si="2"/>
        <v>295.975</v>
      </c>
      <c r="H15" s="66">
        <f t="shared" si="2"/>
        <v>296.8</v>
      </c>
      <c r="I15" s="63">
        <f t="shared" si="2"/>
        <v>290.4</v>
      </c>
      <c r="J15" s="67">
        <f t="shared" si="2"/>
        <v>80.32000000000001</v>
      </c>
    </row>
    <row r="16" ht="21.75" customHeight="1">
      <c r="D16"/>
    </row>
  </sheetData>
  <sheetProtection password="CC54"/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defaultGridColor="0" zoomScale="85" zoomScaleNormal="85" colorId="37" workbookViewId="0" topLeftCell="A1">
      <pane ySplit="5" topLeftCell="MZI12" activePane="bottomLeft" state="frozen"/>
      <selection pane="topLeft" activeCell="L4" sqref="L4"/>
      <selection pane="bottomLeft" activeCell="A1" sqref="A1"/>
    </sheetView>
  </sheetViews>
  <sheetFormatPr defaultColWidth="11.00390625" defaultRowHeight="21.75" customHeight="1"/>
  <cols>
    <col min="1" max="6" width="10.75390625" style="4" customWidth="1"/>
    <col min="7" max="7" width="15.75390625" style="4" customWidth="1"/>
    <col min="8" max="16384" width="10.75390625" style="4" customWidth="1"/>
  </cols>
  <sheetData>
    <row r="1" spans="1:13" ht="21.75" customHeight="1">
      <c r="A1" s="42" t="s">
        <v>195</v>
      </c>
      <c r="D1" s="6" t="s">
        <v>38</v>
      </c>
      <c r="H1" s="5"/>
      <c r="J1" s="6" t="s">
        <v>39</v>
      </c>
      <c r="L1" s="5"/>
      <c r="M1" s="5"/>
    </row>
    <row r="2" spans="1:13" ht="21.75" customHeight="1">
      <c r="A2" s="42" t="s">
        <v>197</v>
      </c>
      <c r="D2" s="6" t="s">
        <v>40</v>
      </c>
      <c r="H2" s="5"/>
      <c r="J2" s="6"/>
      <c r="L2" s="5"/>
      <c r="M2" s="5"/>
    </row>
    <row r="3" spans="8:13" ht="21.75" customHeight="1" thickBot="1">
      <c r="H3" s="5"/>
      <c r="I3" s="8"/>
      <c r="J3" s="5"/>
      <c r="K3" s="5"/>
      <c r="L3" s="5"/>
      <c r="M3" s="5"/>
    </row>
    <row r="4" spans="1:13" ht="25.5" customHeight="1">
      <c r="A4" s="68" t="s">
        <v>200</v>
      </c>
      <c r="B4" s="69" t="s">
        <v>201</v>
      </c>
      <c r="C4" s="70" t="s">
        <v>41</v>
      </c>
      <c r="D4" s="71"/>
      <c r="E4" s="72" t="s">
        <v>27</v>
      </c>
      <c r="G4" s="12"/>
      <c r="H4" s="45" t="s">
        <v>42</v>
      </c>
      <c r="I4" s="73"/>
      <c r="J4" s="74" t="s">
        <v>43</v>
      </c>
      <c r="K4" s="13" t="s">
        <v>44</v>
      </c>
      <c r="L4" s="45" t="s">
        <v>45</v>
      </c>
      <c r="M4" s="47"/>
    </row>
    <row r="5" spans="1:13" ht="21.75" customHeight="1" thickBot="1">
      <c r="A5" s="16"/>
      <c r="B5" s="17"/>
      <c r="C5" s="36" t="s">
        <v>46</v>
      </c>
      <c r="D5" s="75" t="s">
        <v>47</v>
      </c>
      <c r="E5" s="76" t="s">
        <v>48</v>
      </c>
      <c r="G5" s="77" t="s">
        <v>49</v>
      </c>
      <c r="H5" s="20" t="s">
        <v>26</v>
      </c>
      <c r="I5" s="20" t="s">
        <v>50</v>
      </c>
      <c r="J5" s="78" t="s">
        <v>51</v>
      </c>
      <c r="K5" s="79" t="s">
        <v>52</v>
      </c>
      <c r="L5" s="20" t="s">
        <v>53</v>
      </c>
      <c r="M5" s="80" t="s">
        <v>54</v>
      </c>
    </row>
    <row r="6" spans="1:13" ht="21.75" customHeight="1">
      <c r="A6" s="22" t="s">
        <v>212</v>
      </c>
      <c r="B6" s="23" t="s">
        <v>213</v>
      </c>
      <c r="C6" s="81">
        <v>0</v>
      </c>
      <c r="D6" s="82">
        <v>0</v>
      </c>
      <c r="E6" s="83">
        <v>0</v>
      </c>
      <c r="G6" s="84" t="s">
        <v>21</v>
      </c>
      <c r="H6" s="85" t="s">
        <v>55</v>
      </c>
      <c r="I6" s="85" t="s">
        <v>37</v>
      </c>
      <c r="J6" s="442">
        <v>2.4</v>
      </c>
      <c r="K6" s="439" t="s">
        <v>56</v>
      </c>
      <c r="L6" s="440"/>
      <c r="M6" s="441"/>
    </row>
    <row r="7" spans="1:13" ht="21.75" customHeight="1" thickBot="1">
      <c r="A7" s="28"/>
      <c r="B7" s="20" t="s">
        <v>214</v>
      </c>
      <c r="C7" s="89">
        <v>0</v>
      </c>
      <c r="D7" s="90">
        <v>0</v>
      </c>
      <c r="E7" s="91">
        <v>0</v>
      </c>
      <c r="G7" s="84" t="s">
        <v>22</v>
      </c>
      <c r="H7" s="85">
        <v>104.8</v>
      </c>
      <c r="I7" s="85" t="s">
        <v>37</v>
      </c>
      <c r="J7" s="442">
        <v>2.4</v>
      </c>
      <c r="K7" s="86">
        <f>IF(J7=0,0,PRODUCT(H7/J7))</f>
        <v>43.666666666666664</v>
      </c>
      <c r="L7" s="87">
        <v>26.2</v>
      </c>
      <c r="M7" s="88">
        <f>IF(J7=0,0,PRODUCT(L7/J7))</f>
        <v>10.916666666666666</v>
      </c>
    </row>
    <row r="8" spans="1:13" ht="21.75" customHeight="1">
      <c r="A8" s="32" t="s">
        <v>215</v>
      </c>
      <c r="B8" s="33" t="s">
        <v>216</v>
      </c>
      <c r="C8" s="92">
        <v>0</v>
      </c>
      <c r="D8" s="93">
        <v>0</v>
      </c>
      <c r="E8" s="88">
        <v>0</v>
      </c>
      <c r="G8" s="12" t="s">
        <v>57</v>
      </c>
      <c r="H8" s="45" t="s">
        <v>42</v>
      </c>
      <c r="I8" s="73"/>
      <c r="J8" s="74" t="s">
        <v>58</v>
      </c>
      <c r="K8" s="13" t="s">
        <v>44</v>
      </c>
      <c r="L8" s="45" t="s">
        <v>45</v>
      </c>
      <c r="M8" s="47"/>
    </row>
    <row r="9" spans="1:13" ht="21.75" customHeight="1" thickBot="1">
      <c r="A9" s="28"/>
      <c r="B9" s="20" t="s">
        <v>217</v>
      </c>
      <c r="C9" s="89">
        <v>0</v>
      </c>
      <c r="D9" s="90">
        <v>0</v>
      </c>
      <c r="E9" s="91">
        <v>0</v>
      </c>
      <c r="G9" s="77" t="s">
        <v>59</v>
      </c>
      <c r="H9" s="20" t="s">
        <v>26</v>
      </c>
      <c r="I9" s="20" t="s">
        <v>50</v>
      </c>
      <c r="J9" s="78" t="s">
        <v>60</v>
      </c>
      <c r="K9" s="79" t="s">
        <v>61</v>
      </c>
      <c r="L9" s="20" t="s">
        <v>53</v>
      </c>
      <c r="M9" s="80" t="s">
        <v>62</v>
      </c>
    </row>
    <row r="10" spans="1:13" ht="21.75" customHeight="1">
      <c r="A10" s="32" t="s">
        <v>218</v>
      </c>
      <c r="B10" s="33" t="s">
        <v>219</v>
      </c>
      <c r="C10" s="92">
        <v>0</v>
      </c>
      <c r="D10" s="93">
        <v>0</v>
      </c>
      <c r="E10" s="88">
        <v>0</v>
      </c>
      <c r="G10" s="84" t="s">
        <v>63</v>
      </c>
      <c r="H10" s="85">
        <v>0</v>
      </c>
      <c r="I10" s="85" t="s">
        <v>37</v>
      </c>
      <c r="J10" s="328">
        <v>4</v>
      </c>
      <c r="K10" s="86">
        <f>IF(J10=0,0,PRODUCT(H10/J10))</f>
        <v>0</v>
      </c>
      <c r="L10" s="87">
        <v>0</v>
      </c>
      <c r="M10" s="88">
        <f>IF(J10=0,0,PRODUCT(L10/J10))</f>
        <v>0</v>
      </c>
    </row>
    <row r="11" spans="1:13" ht="21.75" customHeight="1">
      <c r="A11" s="32"/>
      <c r="B11" s="33" t="s">
        <v>220</v>
      </c>
      <c r="C11" s="94">
        <v>0</v>
      </c>
      <c r="D11" s="95">
        <v>0</v>
      </c>
      <c r="E11" s="96">
        <v>0</v>
      </c>
      <c r="G11" s="84" t="s">
        <v>64</v>
      </c>
      <c r="H11" s="85">
        <v>0</v>
      </c>
      <c r="I11" s="85" t="s">
        <v>37</v>
      </c>
      <c r="J11" s="328">
        <v>1</v>
      </c>
      <c r="K11" s="86">
        <f>IF(J11=0,0,PRODUCT(H11/J11))</f>
        <v>0</v>
      </c>
      <c r="L11" s="87">
        <v>0</v>
      </c>
      <c r="M11" s="88">
        <f>IF(J11=0,0,PRODUCT(L11/J11))</f>
        <v>0</v>
      </c>
    </row>
    <row r="12" spans="1:13" ht="21.75" customHeight="1" thickBot="1">
      <c r="A12" s="28"/>
      <c r="B12" s="20" t="s">
        <v>221</v>
      </c>
      <c r="C12" s="89">
        <v>0</v>
      </c>
      <c r="D12" s="90">
        <v>0</v>
      </c>
      <c r="E12" s="91">
        <v>0</v>
      </c>
      <c r="G12" s="84" t="s">
        <v>199</v>
      </c>
      <c r="H12" s="85">
        <v>928</v>
      </c>
      <c r="I12" s="85" t="s">
        <v>37</v>
      </c>
      <c r="J12" s="328">
        <v>180</v>
      </c>
      <c r="K12" s="86">
        <f>IF(J12=0,0,PRODUCT(H12/J12))</f>
        <v>5.155555555555556</v>
      </c>
      <c r="L12" s="87">
        <v>270.6</v>
      </c>
      <c r="M12" s="88">
        <f>IF(J12=0,0,PRODUCT(L12/J12))</f>
        <v>1.5033333333333334</v>
      </c>
    </row>
    <row r="13" spans="1:13" ht="21.75" customHeight="1" thickBot="1">
      <c r="A13" s="32" t="s">
        <v>222</v>
      </c>
      <c r="B13" s="33" t="s">
        <v>223</v>
      </c>
      <c r="C13" s="92">
        <v>0</v>
      </c>
      <c r="D13" s="93">
        <v>0</v>
      </c>
      <c r="E13" s="88">
        <v>0</v>
      </c>
      <c r="G13" s="84" t="s">
        <v>65</v>
      </c>
      <c r="H13" s="85">
        <v>0</v>
      </c>
      <c r="I13" s="85" t="s">
        <v>37</v>
      </c>
      <c r="J13" s="328">
        <v>25</v>
      </c>
      <c r="K13" s="86">
        <f>IF(J13=0,0,PRODUCT(H13/J13))</f>
        <v>0</v>
      </c>
      <c r="L13" s="87">
        <v>0</v>
      </c>
      <c r="M13" s="88">
        <f>IF(J13=0,0,PRODUCT(L13/J13))</f>
        <v>0</v>
      </c>
    </row>
    <row r="14" spans="1:13" ht="21.75" customHeight="1" thickBot="1">
      <c r="A14" s="28"/>
      <c r="B14" s="20" t="s">
        <v>224</v>
      </c>
      <c r="C14" s="89">
        <v>0</v>
      </c>
      <c r="D14" s="90">
        <v>0</v>
      </c>
      <c r="E14" s="91">
        <v>0</v>
      </c>
      <c r="G14" s="97" t="s">
        <v>208</v>
      </c>
      <c r="H14" s="448">
        <f>SUM(H6:H13)</f>
        <v>1032.8</v>
      </c>
      <c r="I14" s="329" t="s">
        <v>37</v>
      </c>
      <c r="J14" s="330"/>
      <c r="K14" s="64"/>
      <c r="L14" s="66">
        <f>SUM(L6:L13)</f>
        <v>296.8</v>
      </c>
      <c r="M14" s="331"/>
    </row>
    <row r="15" spans="1:13" ht="21.75" customHeight="1" thickBot="1">
      <c r="A15" s="32" t="s">
        <v>225</v>
      </c>
      <c r="B15" s="33" t="s">
        <v>226</v>
      </c>
      <c r="C15" s="92">
        <v>0</v>
      </c>
      <c r="D15" s="93">
        <v>0</v>
      </c>
      <c r="E15" s="88">
        <v>0</v>
      </c>
      <c r="G15" s="332"/>
      <c r="H15" s="332"/>
      <c r="I15" s="332"/>
      <c r="J15" s="332"/>
      <c r="K15" s="332"/>
      <c r="L15" s="332"/>
      <c r="M15" s="332"/>
    </row>
    <row r="16" spans="1:13" ht="21.75" customHeight="1" thickBot="1">
      <c r="A16" s="28"/>
      <c r="B16" s="20" t="s">
        <v>227</v>
      </c>
      <c r="C16" s="89">
        <v>0</v>
      </c>
      <c r="D16" s="90">
        <v>0</v>
      </c>
      <c r="E16" s="91">
        <v>0</v>
      </c>
      <c r="G16" s="333" t="s">
        <v>66</v>
      </c>
      <c r="H16" s="334"/>
      <c r="I16" s="334"/>
      <c r="J16" s="335"/>
      <c r="K16" s="335" t="s">
        <v>67</v>
      </c>
      <c r="L16" s="336">
        <f>L14</f>
        <v>296.8</v>
      </c>
      <c r="M16" s="337"/>
    </row>
    <row r="17" spans="1:13" ht="21.75" customHeight="1">
      <c r="A17" s="32" t="s">
        <v>228</v>
      </c>
      <c r="B17" s="33" t="s">
        <v>229</v>
      </c>
      <c r="C17" s="92">
        <v>0</v>
      </c>
      <c r="D17" s="93">
        <v>0</v>
      </c>
      <c r="E17" s="88">
        <v>0</v>
      </c>
      <c r="G17" s="338"/>
      <c r="H17" s="339"/>
      <c r="I17" s="340"/>
      <c r="J17" s="339"/>
      <c r="K17" s="340" t="s">
        <v>68</v>
      </c>
      <c r="L17" s="341">
        <v>1.45</v>
      </c>
      <c r="M17" s="342"/>
    </row>
    <row r="18" spans="1:13" ht="21.75" customHeight="1" thickBot="1">
      <c r="A18" s="28"/>
      <c r="B18" s="20" t="s">
        <v>0</v>
      </c>
      <c r="C18" s="89">
        <v>61.6</v>
      </c>
      <c r="D18" s="90">
        <v>12.32</v>
      </c>
      <c r="E18" s="91">
        <v>61.6</v>
      </c>
      <c r="G18" s="343"/>
      <c r="H18" s="344"/>
      <c r="I18" s="344"/>
      <c r="J18" s="344"/>
      <c r="K18" s="345" t="s">
        <v>69</v>
      </c>
      <c r="L18" s="346">
        <f>IF(L17=0,0,PRODUCT(L16/L17))</f>
        <v>204.6896551724138</v>
      </c>
      <c r="M18" s="347"/>
    </row>
    <row r="19" spans="1:5" ht="21.75" customHeight="1">
      <c r="A19" s="32" t="s">
        <v>1</v>
      </c>
      <c r="B19" s="33" t="s">
        <v>2</v>
      </c>
      <c r="C19" s="92">
        <v>0</v>
      </c>
      <c r="D19" s="93">
        <v>0</v>
      </c>
      <c r="E19" s="88">
        <v>0</v>
      </c>
    </row>
    <row r="20" spans="1:5" ht="21.75" customHeight="1" thickBot="1">
      <c r="A20" s="28"/>
      <c r="B20" s="20" t="s">
        <v>3</v>
      </c>
      <c r="C20" s="89">
        <v>0</v>
      </c>
      <c r="D20" s="90">
        <v>0</v>
      </c>
      <c r="E20" s="91">
        <v>0</v>
      </c>
    </row>
    <row r="21" spans="1:5" ht="21.75" customHeight="1">
      <c r="A21" s="32" t="s">
        <v>4</v>
      </c>
      <c r="B21" s="33" t="s">
        <v>5</v>
      </c>
      <c r="C21" s="92">
        <v>70</v>
      </c>
      <c r="D21" s="93">
        <v>14</v>
      </c>
      <c r="E21" s="88">
        <v>70</v>
      </c>
    </row>
    <row r="22" spans="1:5" ht="21.75" customHeight="1">
      <c r="A22" s="32"/>
      <c r="B22" s="33" t="s">
        <v>7</v>
      </c>
      <c r="C22" s="94">
        <v>5</v>
      </c>
      <c r="D22" s="95">
        <v>1</v>
      </c>
      <c r="E22" s="96">
        <v>5</v>
      </c>
    </row>
    <row r="23" spans="1:5" ht="21.75" customHeight="1" thickBot="1">
      <c r="A23" s="28"/>
      <c r="B23" s="20" t="s">
        <v>8</v>
      </c>
      <c r="C23" s="89">
        <v>50</v>
      </c>
      <c r="D23" s="90">
        <v>10</v>
      </c>
      <c r="E23" s="91">
        <v>50</v>
      </c>
    </row>
    <row r="24" spans="1:5" ht="21.75" customHeight="1">
      <c r="A24" s="32" t="s">
        <v>9</v>
      </c>
      <c r="B24" s="33" t="s">
        <v>10</v>
      </c>
      <c r="C24" s="92">
        <v>84</v>
      </c>
      <c r="D24" s="93">
        <v>16.8</v>
      </c>
      <c r="E24" s="88">
        <v>84</v>
      </c>
    </row>
    <row r="25" spans="1:5" ht="21.75" customHeight="1" thickBot="1">
      <c r="A25" s="28"/>
      <c r="B25" s="20" t="s">
        <v>11</v>
      </c>
      <c r="C25" s="89">
        <v>0</v>
      </c>
      <c r="D25" s="90">
        <v>0</v>
      </c>
      <c r="E25" s="91">
        <v>0</v>
      </c>
    </row>
    <row r="26" spans="1:5" ht="21.75" customHeight="1">
      <c r="A26" s="32" t="s">
        <v>12</v>
      </c>
      <c r="B26" s="33" t="s">
        <v>13</v>
      </c>
      <c r="C26" s="92">
        <v>0</v>
      </c>
      <c r="D26" s="93">
        <v>0</v>
      </c>
      <c r="E26" s="88">
        <v>0</v>
      </c>
    </row>
    <row r="27" spans="1:5" ht="21.75" customHeight="1" thickBot="1">
      <c r="A27" s="28"/>
      <c r="B27" s="20" t="s">
        <v>14</v>
      </c>
      <c r="C27" s="89">
        <v>0</v>
      </c>
      <c r="D27" s="90">
        <v>0</v>
      </c>
      <c r="E27" s="91">
        <v>0</v>
      </c>
    </row>
    <row r="28" spans="1:5" ht="21.75" customHeight="1">
      <c r="A28" s="32" t="s">
        <v>15</v>
      </c>
      <c r="B28" s="33" t="s">
        <v>16</v>
      </c>
      <c r="C28" s="92">
        <v>0</v>
      </c>
      <c r="D28" s="93">
        <v>0</v>
      </c>
      <c r="E28" s="88">
        <v>0</v>
      </c>
    </row>
    <row r="29" spans="1:5" ht="21.75" customHeight="1" thickBot="1">
      <c r="A29" s="28"/>
      <c r="B29" s="20" t="s">
        <v>17</v>
      </c>
      <c r="C29" s="89">
        <v>6.2</v>
      </c>
      <c r="D29" s="90">
        <v>6.2</v>
      </c>
      <c r="E29" s="91">
        <v>6</v>
      </c>
    </row>
    <row r="30" spans="1:5" ht="21.75" customHeight="1">
      <c r="A30" s="32" t="s">
        <v>18</v>
      </c>
      <c r="B30" s="33" t="s">
        <v>19</v>
      </c>
      <c r="C30" s="92">
        <v>10</v>
      </c>
      <c r="D30" s="93">
        <v>10</v>
      </c>
      <c r="E30" s="88">
        <v>9.75</v>
      </c>
    </row>
    <row r="31" spans="1:5" ht="21.75" customHeight="1" thickBot="1">
      <c r="A31" s="28"/>
      <c r="B31" s="20" t="s">
        <v>20</v>
      </c>
      <c r="C31" s="89">
        <v>10</v>
      </c>
      <c r="D31" s="90">
        <v>10</v>
      </c>
      <c r="E31" s="91">
        <v>9.625</v>
      </c>
    </row>
    <row r="32" spans="1:5" ht="21.75" customHeight="1" thickBot="1">
      <c r="A32" s="38" t="s">
        <v>208</v>
      </c>
      <c r="B32" s="39"/>
      <c r="C32" s="89">
        <f>SUM(C6:C31)</f>
        <v>296.8</v>
      </c>
      <c r="D32" s="90">
        <f>SUM(D6:D31)</f>
        <v>80.32000000000001</v>
      </c>
      <c r="E32" s="91">
        <f>SUM(E6:E31)</f>
        <v>295.975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defaultGridColor="0" zoomScale="85" zoomScaleNormal="85" colorId="37" workbookViewId="0" topLeftCell="A1">
      <pane ySplit="4" topLeftCell="MZI11" activePane="bottomLeft" state="frozen"/>
      <selection pane="topLeft" activeCell="L4" sqref="L4"/>
      <selection pane="bottomLeft" activeCell="A1" sqref="A1"/>
    </sheetView>
  </sheetViews>
  <sheetFormatPr defaultColWidth="11.00390625" defaultRowHeight="24.75" customHeight="1"/>
  <cols>
    <col min="1" max="1" width="10.75390625" style="4" customWidth="1"/>
    <col min="2" max="2" width="7.75390625" style="4" customWidth="1"/>
    <col min="3" max="3" width="34.625" style="4" customWidth="1"/>
    <col min="4" max="4" width="7.75390625" style="4" customWidth="1"/>
    <col min="5" max="5" width="19.125" style="4" customWidth="1"/>
    <col min="6" max="6" width="7.75390625" style="4" customWidth="1"/>
    <col min="7" max="7" width="21.125" style="4" customWidth="1"/>
    <col min="8" max="8" width="9.75390625" style="4" customWidth="1"/>
    <col min="9" max="9" width="7.75390625" style="4" customWidth="1"/>
    <col min="10" max="10" width="10.75390625" style="4" customWidth="1"/>
    <col min="11" max="11" width="9.75390625" style="4" customWidth="1"/>
    <col min="12" max="12" width="7.75390625" style="4" customWidth="1"/>
    <col min="13" max="13" width="10.75390625" style="4" customWidth="1"/>
    <col min="14" max="14" width="7.75390625" style="4" customWidth="1"/>
    <col min="15" max="16384" width="10.75390625" style="4" customWidth="1"/>
  </cols>
  <sheetData>
    <row r="1" spans="1:15" ht="24.75" customHeight="1">
      <c r="A1" s="42" t="s">
        <v>195</v>
      </c>
      <c r="B1" s="5"/>
      <c r="C1" s="5"/>
      <c r="D1" s="5"/>
      <c r="E1" s="6" t="s">
        <v>70</v>
      </c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30" customHeight="1" thickBot="1">
      <c r="A2" s="42" t="s">
        <v>197</v>
      </c>
      <c r="B2" s="5"/>
      <c r="C2" s="5"/>
      <c r="D2" s="5"/>
      <c r="E2" s="98" t="s">
        <v>71</v>
      </c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4.75" customHeight="1">
      <c r="A3" s="12"/>
      <c r="B3" s="99" t="s">
        <v>72</v>
      </c>
      <c r="C3" s="100" t="s">
        <v>73</v>
      </c>
      <c r="D3" s="71"/>
      <c r="E3" s="100" t="s">
        <v>74</v>
      </c>
      <c r="F3" s="71"/>
      <c r="G3" s="100" t="s">
        <v>75</v>
      </c>
      <c r="H3" s="100"/>
      <c r="I3" s="71"/>
      <c r="J3" s="73" t="s">
        <v>76</v>
      </c>
      <c r="K3" s="45"/>
      <c r="L3" s="71"/>
      <c r="M3" s="45" t="s">
        <v>207</v>
      </c>
      <c r="N3" s="101"/>
      <c r="O3" s="102"/>
    </row>
    <row r="4" spans="1:15" ht="27" customHeight="1" thickBot="1">
      <c r="A4" s="77" t="s">
        <v>200</v>
      </c>
      <c r="B4" s="78" t="s">
        <v>77</v>
      </c>
      <c r="C4" s="20" t="s">
        <v>26</v>
      </c>
      <c r="D4" s="20" t="s">
        <v>211</v>
      </c>
      <c r="E4" s="20" t="s">
        <v>26</v>
      </c>
      <c r="F4" s="20" t="s">
        <v>211</v>
      </c>
      <c r="G4" s="20" t="s">
        <v>78</v>
      </c>
      <c r="H4" s="20" t="s">
        <v>26</v>
      </c>
      <c r="I4" s="20" t="s">
        <v>211</v>
      </c>
      <c r="J4" s="20" t="s">
        <v>78</v>
      </c>
      <c r="K4" s="20" t="s">
        <v>26</v>
      </c>
      <c r="L4" s="20" t="s">
        <v>211</v>
      </c>
      <c r="M4" s="20" t="s">
        <v>78</v>
      </c>
      <c r="N4" s="20" t="s">
        <v>211</v>
      </c>
      <c r="O4" s="103" t="s">
        <v>208</v>
      </c>
    </row>
    <row r="5" spans="1:15" ht="24.75" customHeight="1">
      <c r="A5" s="22" t="s">
        <v>212</v>
      </c>
      <c r="B5" s="23" t="s">
        <v>213</v>
      </c>
      <c r="C5" s="104"/>
      <c r="D5" s="105"/>
      <c r="E5" s="104"/>
      <c r="F5" s="105"/>
      <c r="G5" s="104"/>
      <c r="H5" s="104"/>
      <c r="I5" s="105"/>
      <c r="J5" s="106"/>
      <c r="K5" s="106"/>
      <c r="L5" s="87"/>
      <c r="M5" s="106"/>
      <c r="N5" s="87"/>
      <c r="O5" s="88">
        <f aca="true" t="shared" si="0" ref="O5:O31">SUM(D5+F5+I5+L5+N5)</f>
        <v>0</v>
      </c>
    </row>
    <row r="6" spans="1:15" ht="24.75" customHeight="1" thickBot="1">
      <c r="A6" s="28"/>
      <c r="B6" s="20" t="s">
        <v>214</v>
      </c>
      <c r="C6" s="107"/>
      <c r="D6" s="108"/>
      <c r="E6" s="107"/>
      <c r="F6" s="108"/>
      <c r="G6" s="107"/>
      <c r="H6" s="107"/>
      <c r="I6" s="108"/>
      <c r="J6" s="107"/>
      <c r="K6" s="107"/>
      <c r="L6" s="108"/>
      <c r="M6" s="107"/>
      <c r="N6" s="108"/>
      <c r="O6" s="91">
        <f t="shared" si="0"/>
        <v>0</v>
      </c>
    </row>
    <row r="7" spans="1:15" ht="24.75" customHeight="1">
      <c r="A7" s="32" t="s">
        <v>215</v>
      </c>
      <c r="B7" s="33" t="s">
        <v>216</v>
      </c>
      <c r="C7" s="106"/>
      <c r="D7" s="87"/>
      <c r="E7" s="106"/>
      <c r="F7" s="87"/>
      <c r="G7" s="106"/>
      <c r="H7" s="106"/>
      <c r="I7" s="87"/>
      <c r="J7" s="106"/>
      <c r="K7" s="106"/>
      <c r="L7" s="87"/>
      <c r="M7" s="106"/>
      <c r="N7" s="87"/>
      <c r="O7" s="88">
        <f t="shared" si="0"/>
        <v>0</v>
      </c>
    </row>
    <row r="8" spans="1:15" ht="24.75" customHeight="1" thickBot="1">
      <c r="A8" s="28"/>
      <c r="B8" s="20" t="s">
        <v>217</v>
      </c>
      <c r="C8" s="107"/>
      <c r="D8" s="108"/>
      <c r="E8" s="107"/>
      <c r="F8" s="108"/>
      <c r="G8" s="107"/>
      <c r="H8" s="107"/>
      <c r="I8" s="108"/>
      <c r="J8" s="107"/>
      <c r="K8" s="107"/>
      <c r="L8" s="108"/>
      <c r="M8" s="107"/>
      <c r="N8" s="108"/>
      <c r="O8" s="91">
        <f t="shared" si="0"/>
        <v>0</v>
      </c>
    </row>
    <row r="9" spans="1:15" ht="24.75" customHeight="1">
      <c r="A9" s="32" t="s">
        <v>218</v>
      </c>
      <c r="B9" s="33" t="s">
        <v>219</v>
      </c>
      <c r="C9" s="106"/>
      <c r="D9" s="87"/>
      <c r="E9" s="106"/>
      <c r="F9" s="87"/>
      <c r="G9" s="106"/>
      <c r="H9" s="106"/>
      <c r="I9" s="87"/>
      <c r="J9" s="106"/>
      <c r="K9" s="106"/>
      <c r="L9" s="87"/>
      <c r="M9" s="106"/>
      <c r="N9" s="87"/>
      <c r="O9" s="88">
        <f t="shared" si="0"/>
        <v>0</v>
      </c>
    </row>
    <row r="10" spans="1:15" ht="24.75" customHeight="1">
      <c r="A10" s="32"/>
      <c r="B10" s="109" t="s">
        <v>220</v>
      </c>
      <c r="C10" s="106"/>
      <c r="D10" s="87"/>
      <c r="E10" s="106"/>
      <c r="F10" s="87"/>
      <c r="G10" s="106"/>
      <c r="H10" s="106"/>
      <c r="I10" s="87"/>
      <c r="J10" s="106"/>
      <c r="K10" s="106"/>
      <c r="L10" s="87"/>
      <c r="M10" s="106"/>
      <c r="N10" s="87"/>
      <c r="O10" s="88">
        <f t="shared" si="0"/>
        <v>0</v>
      </c>
    </row>
    <row r="11" spans="1:15" ht="24.75" customHeight="1" thickBot="1">
      <c r="A11" s="28"/>
      <c r="B11" s="20" t="s">
        <v>221</v>
      </c>
      <c r="C11" s="107"/>
      <c r="D11" s="108"/>
      <c r="E11" s="107"/>
      <c r="F11" s="108"/>
      <c r="G11" s="107"/>
      <c r="H11" s="107"/>
      <c r="I11" s="108"/>
      <c r="J11" s="107"/>
      <c r="K11" s="107"/>
      <c r="L11" s="108"/>
      <c r="M11" s="107"/>
      <c r="N11" s="108"/>
      <c r="O11" s="91">
        <f t="shared" si="0"/>
        <v>0</v>
      </c>
    </row>
    <row r="12" spans="1:15" ht="24.75" customHeight="1">
      <c r="A12" s="32" t="s">
        <v>222</v>
      </c>
      <c r="B12" s="33" t="s">
        <v>223</v>
      </c>
      <c r="C12" s="106"/>
      <c r="D12" s="87"/>
      <c r="E12" s="106"/>
      <c r="F12" s="87"/>
      <c r="G12" s="106"/>
      <c r="H12" s="106"/>
      <c r="I12" s="87"/>
      <c r="J12" s="106"/>
      <c r="K12" s="106"/>
      <c r="L12" s="87"/>
      <c r="M12" s="106"/>
      <c r="N12" s="87"/>
      <c r="O12" s="88">
        <f t="shared" si="0"/>
        <v>0</v>
      </c>
    </row>
    <row r="13" spans="1:15" ht="24.75" customHeight="1" thickBot="1">
      <c r="A13" s="28"/>
      <c r="B13" s="20" t="s">
        <v>224</v>
      </c>
      <c r="C13" s="107"/>
      <c r="D13" s="108"/>
      <c r="E13" s="107"/>
      <c r="F13" s="108"/>
      <c r="G13" s="107"/>
      <c r="H13" s="107"/>
      <c r="I13" s="108"/>
      <c r="J13" s="107"/>
      <c r="K13" s="107"/>
      <c r="L13" s="108"/>
      <c r="M13" s="107"/>
      <c r="N13" s="108"/>
      <c r="O13" s="91">
        <f t="shared" si="0"/>
        <v>0</v>
      </c>
    </row>
    <row r="14" spans="1:15" ht="24.75" customHeight="1">
      <c r="A14" s="32" t="s">
        <v>225</v>
      </c>
      <c r="B14" s="33" t="s">
        <v>226</v>
      </c>
      <c r="C14" s="106"/>
      <c r="D14" s="87"/>
      <c r="E14" s="106"/>
      <c r="F14" s="87"/>
      <c r="G14" s="106"/>
      <c r="H14" s="106"/>
      <c r="I14" s="87"/>
      <c r="J14" s="106"/>
      <c r="K14" s="106"/>
      <c r="L14" s="87"/>
      <c r="M14" s="106"/>
      <c r="N14" s="87"/>
      <c r="O14" s="88">
        <f t="shared" si="0"/>
        <v>0</v>
      </c>
    </row>
    <row r="15" spans="1:15" ht="24.75" customHeight="1" thickBot="1">
      <c r="A15" s="28"/>
      <c r="B15" s="20" t="s">
        <v>227</v>
      </c>
      <c r="C15" s="107"/>
      <c r="D15" s="108"/>
      <c r="E15" s="107"/>
      <c r="F15" s="108"/>
      <c r="G15" s="107"/>
      <c r="H15" s="107"/>
      <c r="I15" s="108"/>
      <c r="J15" s="107"/>
      <c r="K15" s="107"/>
      <c r="L15" s="108"/>
      <c r="M15" s="107"/>
      <c r="N15" s="108"/>
      <c r="O15" s="91">
        <f t="shared" si="0"/>
        <v>0</v>
      </c>
    </row>
    <row r="16" spans="1:15" ht="24.75" customHeight="1">
      <c r="A16" s="32" t="s">
        <v>228</v>
      </c>
      <c r="B16" s="33" t="s">
        <v>229</v>
      </c>
      <c r="C16" s="106"/>
      <c r="D16" s="87"/>
      <c r="E16" s="106"/>
      <c r="F16" s="87"/>
      <c r="G16" s="106"/>
      <c r="H16" s="106"/>
      <c r="I16" s="87"/>
      <c r="J16" s="106"/>
      <c r="K16" s="106"/>
      <c r="L16" s="87"/>
      <c r="M16" s="106"/>
      <c r="N16" s="87"/>
      <c r="O16" s="88">
        <f t="shared" si="0"/>
        <v>0</v>
      </c>
    </row>
    <row r="17" spans="1:15" ht="24.75" customHeight="1" thickBot="1">
      <c r="A17" s="28"/>
      <c r="B17" s="20" t="s">
        <v>0</v>
      </c>
      <c r="C17" s="107"/>
      <c r="D17" s="108"/>
      <c r="E17" s="107"/>
      <c r="F17" s="108"/>
      <c r="G17" s="107"/>
      <c r="H17" s="107"/>
      <c r="I17" s="108"/>
      <c r="J17" s="107"/>
      <c r="K17" s="107"/>
      <c r="L17" s="108"/>
      <c r="M17" s="107"/>
      <c r="N17" s="108"/>
      <c r="O17" s="91">
        <f t="shared" si="0"/>
        <v>0</v>
      </c>
    </row>
    <row r="18" spans="1:15" ht="24.75" customHeight="1">
      <c r="A18" s="32" t="s">
        <v>1</v>
      </c>
      <c r="B18" s="33" t="s">
        <v>2</v>
      </c>
      <c r="C18" s="106"/>
      <c r="D18" s="87"/>
      <c r="E18" s="106"/>
      <c r="F18" s="87"/>
      <c r="G18" s="106"/>
      <c r="H18" s="106"/>
      <c r="I18" s="87"/>
      <c r="J18" s="106"/>
      <c r="K18" s="106"/>
      <c r="L18" s="87"/>
      <c r="M18" s="106"/>
      <c r="N18" s="87"/>
      <c r="O18" s="88">
        <f t="shared" si="0"/>
        <v>0</v>
      </c>
    </row>
    <row r="19" spans="1:15" ht="24.75" customHeight="1" thickBot="1">
      <c r="A19" s="28"/>
      <c r="B19" s="20" t="s">
        <v>3</v>
      </c>
      <c r="C19" s="107"/>
      <c r="D19" s="108"/>
      <c r="E19" s="107"/>
      <c r="F19" s="108"/>
      <c r="G19" s="107"/>
      <c r="H19" s="107"/>
      <c r="I19" s="108"/>
      <c r="J19" s="107"/>
      <c r="K19" s="107"/>
      <c r="L19" s="108"/>
      <c r="M19" s="107"/>
      <c r="N19" s="108"/>
      <c r="O19" s="91">
        <f t="shared" si="0"/>
        <v>0</v>
      </c>
    </row>
    <row r="20" spans="1:15" ht="24.75" customHeight="1">
      <c r="A20" s="32" t="s">
        <v>4</v>
      </c>
      <c r="B20" s="33" t="s">
        <v>5</v>
      </c>
      <c r="C20" s="106"/>
      <c r="D20" s="87"/>
      <c r="E20" s="106"/>
      <c r="F20" s="87"/>
      <c r="G20" s="106"/>
      <c r="H20" s="106"/>
      <c r="I20" s="87"/>
      <c r="J20" s="106"/>
      <c r="K20" s="106"/>
      <c r="L20" s="87"/>
      <c r="M20" s="106"/>
      <c r="N20" s="87"/>
      <c r="O20" s="88">
        <f t="shared" si="0"/>
        <v>0</v>
      </c>
    </row>
    <row r="21" spans="1:15" ht="24.75" customHeight="1">
      <c r="A21" s="32"/>
      <c r="B21" s="33" t="s">
        <v>7</v>
      </c>
      <c r="C21" s="106"/>
      <c r="D21" s="87"/>
      <c r="E21" s="106"/>
      <c r="F21" s="87"/>
      <c r="G21" s="106"/>
      <c r="H21" s="106"/>
      <c r="I21" s="87"/>
      <c r="J21" s="106"/>
      <c r="K21" s="106"/>
      <c r="L21" s="87"/>
      <c r="M21" s="106"/>
      <c r="N21" s="87"/>
      <c r="O21" s="88">
        <f t="shared" si="0"/>
        <v>0</v>
      </c>
    </row>
    <row r="22" spans="1:15" ht="24.75" customHeight="1" thickBot="1">
      <c r="A22" s="28"/>
      <c r="B22" s="20" t="s">
        <v>8</v>
      </c>
      <c r="C22" s="107" t="s">
        <v>79</v>
      </c>
      <c r="D22" s="108">
        <v>25.8</v>
      </c>
      <c r="E22" s="107" t="s">
        <v>80</v>
      </c>
      <c r="F22" s="108">
        <v>36</v>
      </c>
      <c r="G22" s="107"/>
      <c r="H22" s="107"/>
      <c r="I22" s="108"/>
      <c r="J22" s="107"/>
      <c r="K22" s="107"/>
      <c r="L22" s="108"/>
      <c r="M22" s="107"/>
      <c r="N22" s="108"/>
      <c r="O22" s="91">
        <f t="shared" si="0"/>
        <v>61.8</v>
      </c>
    </row>
    <row r="23" spans="1:15" ht="24.75" customHeight="1">
      <c r="A23" s="32" t="s">
        <v>9</v>
      </c>
      <c r="B23" s="33" t="s">
        <v>10</v>
      </c>
      <c r="C23" s="106"/>
      <c r="D23" s="87"/>
      <c r="E23" s="106"/>
      <c r="F23" s="87"/>
      <c r="G23" s="106"/>
      <c r="H23" s="106"/>
      <c r="I23" s="87"/>
      <c r="J23" s="106"/>
      <c r="K23" s="106"/>
      <c r="L23" s="87"/>
      <c r="M23" s="106"/>
      <c r="N23" s="87"/>
      <c r="O23" s="88">
        <f t="shared" si="0"/>
        <v>0</v>
      </c>
    </row>
    <row r="24" spans="1:15" ht="24.75" customHeight="1" thickBot="1">
      <c r="A24" s="28"/>
      <c r="B24" s="20" t="s">
        <v>11</v>
      </c>
      <c r="C24" s="107"/>
      <c r="D24" s="108"/>
      <c r="E24" s="107"/>
      <c r="F24" s="108"/>
      <c r="G24" s="107"/>
      <c r="H24" s="107"/>
      <c r="I24" s="108"/>
      <c r="J24" s="107"/>
      <c r="K24" s="107"/>
      <c r="L24" s="108"/>
      <c r="M24" s="107"/>
      <c r="N24" s="108"/>
      <c r="O24" s="91">
        <f t="shared" si="0"/>
        <v>0</v>
      </c>
    </row>
    <row r="25" spans="1:15" ht="24.75" customHeight="1">
      <c r="A25" s="32" t="s">
        <v>12</v>
      </c>
      <c r="B25" s="33" t="s">
        <v>13</v>
      </c>
      <c r="C25" s="106"/>
      <c r="D25" s="87"/>
      <c r="E25" s="106"/>
      <c r="F25" s="87"/>
      <c r="G25" s="106"/>
      <c r="H25" s="106"/>
      <c r="I25" s="87"/>
      <c r="J25" s="106"/>
      <c r="K25" s="106"/>
      <c r="L25" s="87"/>
      <c r="M25" s="106"/>
      <c r="N25" s="87"/>
      <c r="O25" s="88">
        <f t="shared" si="0"/>
        <v>0</v>
      </c>
    </row>
    <row r="26" spans="1:15" ht="24.75" customHeight="1" thickBot="1">
      <c r="A26" s="28"/>
      <c r="B26" s="20" t="s">
        <v>14</v>
      </c>
      <c r="C26" s="107"/>
      <c r="D26" s="108"/>
      <c r="E26" s="107"/>
      <c r="F26" s="108"/>
      <c r="G26" s="107"/>
      <c r="H26" s="107"/>
      <c r="I26" s="108"/>
      <c r="J26" s="107" t="s">
        <v>81</v>
      </c>
      <c r="K26" s="107" t="s">
        <v>82</v>
      </c>
      <c r="L26" s="108">
        <v>1.5</v>
      </c>
      <c r="M26" s="107"/>
      <c r="N26" s="108"/>
      <c r="O26" s="91">
        <f t="shared" si="0"/>
        <v>1.5</v>
      </c>
    </row>
    <row r="27" spans="1:15" ht="24.75" customHeight="1">
      <c r="A27" s="32" t="s">
        <v>15</v>
      </c>
      <c r="B27" s="33" t="s">
        <v>16</v>
      </c>
      <c r="C27" s="106"/>
      <c r="D27" s="87"/>
      <c r="E27" s="106"/>
      <c r="F27" s="87"/>
      <c r="G27" s="106" t="s">
        <v>83</v>
      </c>
      <c r="H27" s="106" t="s">
        <v>84</v>
      </c>
      <c r="I27" s="87">
        <v>0.5</v>
      </c>
      <c r="J27" s="106"/>
      <c r="K27" s="106"/>
      <c r="L27" s="87"/>
      <c r="M27" s="106"/>
      <c r="N27" s="87"/>
      <c r="O27" s="88">
        <f t="shared" si="0"/>
        <v>0.5</v>
      </c>
    </row>
    <row r="28" spans="1:15" ht="24.75" customHeight="1" thickBot="1">
      <c r="A28" s="28"/>
      <c r="B28" s="20" t="s">
        <v>17</v>
      </c>
      <c r="C28" s="107"/>
      <c r="D28" s="108"/>
      <c r="E28" s="107"/>
      <c r="F28" s="108"/>
      <c r="G28" s="107"/>
      <c r="H28" s="107"/>
      <c r="I28" s="108"/>
      <c r="J28" s="107"/>
      <c r="K28" s="107"/>
      <c r="L28" s="108"/>
      <c r="M28" s="107" t="s">
        <v>85</v>
      </c>
      <c r="N28" s="108">
        <v>0</v>
      </c>
      <c r="O28" s="91">
        <f t="shared" si="0"/>
        <v>0</v>
      </c>
    </row>
    <row r="29" spans="1:15" ht="24.75" customHeight="1">
      <c r="A29" s="32" t="s">
        <v>18</v>
      </c>
      <c r="B29" s="33" t="s">
        <v>19</v>
      </c>
      <c r="C29" s="106"/>
      <c r="D29" s="87"/>
      <c r="E29" s="106"/>
      <c r="F29" s="87"/>
      <c r="G29" s="106"/>
      <c r="H29" s="106"/>
      <c r="I29" s="87"/>
      <c r="J29" s="106"/>
      <c r="K29" s="106"/>
      <c r="L29" s="87"/>
      <c r="M29" s="106"/>
      <c r="N29" s="87"/>
      <c r="O29" s="88">
        <f t="shared" si="0"/>
        <v>0</v>
      </c>
    </row>
    <row r="30" spans="1:15" ht="24.75" customHeight="1" thickBot="1">
      <c r="A30" s="28"/>
      <c r="B30" s="20" t="s">
        <v>20</v>
      </c>
      <c r="C30" s="107"/>
      <c r="D30" s="108"/>
      <c r="E30" s="107"/>
      <c r="F30" s="108"/>
      <c r="G30" s="107"/>
      <c r="H30" s="107"/>
      <c r="I30" s="108"/>
      <c r="J30" s="107" t="s">
        <v>81</v>
      </c>
      <c r="K30" s="107" t="s">
        <v>84</v>
      </c>
      <c r="L30" s="108">
        <v>5</v>
      </c>
      <c r="M30" s="107"/>
      <c r="N30" s="108"/>
      <c r="O30" s="91">
        <f t="shared" si="0"/>
        <v>5</v>
      </c>
    </row>
    <row r="31" spans="1:15" ht="24.75" customHeight="1" thickBot="1">
      <c r="A31" s="28" t="s">
        <v>208</v>
      </c>
      <c r="B31" s="110"/>
      <c r="C31" s="111"/>
      <c r="D31" s="90">
        <f>SUM(D5:D30)</f>
        <v>25.8</v>
      </c>
      <c r="E31" s="111"/>
      <c r="F31" s="90">
        <f>SUM(F5:F30)</f>
        <v>36</v>
      </c>
      <c r="G31" s="110"/>
      <c r="H31" s="20">
        <f>SUM(H5:H30)</f>
        <v>0</v>
      </c>
      <c r="I31" s="90">
        <f>SUM(I5:I30)</f>
        <v>0.5</v>
      </c>
      <c r="J31" s="110"/>
      <c r="K31" s="20">
        <f>SUM(K5:K30)</f>
        <v>0</v>
      </c>
      <c r="L31" s="90">
        <f>SUM(L5:L30)</f>
        <v>6.5</v>
      </c>
      <c r="M31" s="110"/>
      <c r="N31" s="90">
        <f>SUM(N5:N30)</f>
        <v>0</v>
      </c>
      <c r="O31" s="91">
        <f t="shared" si="0"/>
        <v>68.8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24.75" customHeight="1"/>
  <cols>
    <col min="1" max="1" width="15.25390625" style="352" customWidth="1"/>
    <col min="2" max="3" width="8.75390625" style="352" customWidth="1"/>
    <col min="4" max="4" width="18.625" style="352" customWidth="1"/>
    <col min="5" max="5" width="8.75390625" style="352" customWidth="1"/>
    <col min="6" max="6" width="10.75390625" style="352" customWidth="1"/>
    <col min="7" max="7" width="9.75390625" style="352" customWidth="1"/>
    <col min="8" max="8" width="8.75390625" style="352" customWidth="1"/>
    <col min="9" max="9" width="13.75390625" style="352" customWidth="1"/>
    <col min="10" max="13" width="8.75390625" style="352" customWidth="1"/>
    <col min="14" max="16384" width="10.75390625" style="352" customWidth="1"/>
  </cols>
  <sheetData>
    <row r="1" spans="1:11" ht="21" customHeight="1">
      <c r="A1" s="348" t="s">
        <v>195</v>
      </c>
      <c r="B1" s="349"/>
      <c r="C1" s="349"/>
      <c r="D1" s="349"/>
      <c r="E1" s="350"/>
      <c r="F1" s="351" t="s">
        <v>86</v>
      </c>
      <c r="G1" s="349"/>
      <c r="H1" s="349"/>
      <c r="I1" s="349"/>
      <c r="J1" s="349"/>
      <c r="K1" s="349"/>
    </row>
    <row r="2" spans="1:11" ht="24.75" customHeight="1" thickBot="1">
      <c r="A2" s="348" t="s">
        <v>197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</row>
    <row r="3" spans="1:13" ht="24" customHeight="1">
      <c r="A3" s="353"/>
      <c r="B3" s="354" t="s">
        <v>87</v>
      </c>
      <c r="C3" s="355"/>
      <c r="D3" s="354" t="s">
        <v>73</v>
      </c>
      <c r="E3" s="355"/>
      <c r="F3" s="356" t="s">
        <v>76</v>
      </c>
      <c r="G3" s="357"/>
      <c r="H3" s="355"/>
      <c r="I3" s="357" t="s">
        <v>207</v>
      </c>
      <c r="J3" s="358"/>
      <c r="K3" s="359"/>
      <c r="L3" s="357" t="s">
        <v>88</v>
      </c>
      <c r="M3" s="358"/>
    </row>
    <row r="4" spans="1:13" ht="27" customHeight="1" thickBot="1">
      <c r="A4" s="360" t="s">
        <v>24</v>
      </c>
      <c r="B4" s="361" t="s">
        <v>89</v>
      </c>
      <c r="C4" s="362" t="s">
        <v>46</v>
      </c>
      <c r="D4" s="363" t="s">
        <v>26</v>
      </c>
      <c r="E4" s="362" t="s">
        <v>211</v>
      </c>
      <c r="F4" s="363" t="s">
        <v>78</v>
      </c>
      <c r="G4" s="363" t="s">
        <v>26</v>
      </c>
      <c r="H4" s="362" t="s">
        <v>211</v>
      </c>
      <c r="I4" s="363" t="s">
        <v>78</v>
      </c>
      <c r="J4" s="362" t="s">
        <v>211</v>
      </c>
      <c r="K4" s="364" t="s">
        <v>208</v>
      </c>
      <c r="L4" s="361" t="s">
        <v>90</v>
      </c>
      <c r="M4" s="362" t="s">
        <v>91</v>
      </c>
    </row>
    <row r="5" spans="1:13" ht="24.75" customHeight="1">
      <c r="A5" s="365" t="s">
        <v>21</v>
      </c>
      <c r="B5" s="366">
        <f>'Temps de travaux des cultures'!K94</f>
        <v>0</v>
      </c>
      <c r="C5" s="367">
        <f>'Temps de travaux des cultures'!I94</f>
        <v>32.25</v>
      </c>
      <c r="D5" s="368" t="s">
        <v>92</v>
      </c>
      <c r="E5" s="369">
        <v>25</v>
      </c>
      <c r="F5" s="370" t="s">
        <v>81</v>
      </c>
      <c r="G5" s="370" t="s">
        <v>93</v>
      </c>
      <c r="H5" s="371">
        <v>6.5</v>
      </c>
      <c r="I5" s="370" t="s">
        <v>83</v>
      </c>
      <c r="J5" s="371">
        <v>0.25</v>
      </c>
      <c r="K5" s="372">
        <f>SUM(C5+E5+H5+J5)</f>
        <v>64</v>
      </c>
      <c r="L5" s="443">
        <v>2.4</v>
      </c>
      <c r="M5" s="371">
        <f>IF(L5=0,0,PRODUCT(K5/L5))</f>
        <v>26.666666666666668</v>
      </c>
    </row>
    <row r="6" spans="1:13" ht="24.75" customHeight="1">
      <c r="A6" s="373" t="s">
        <v>22</v>
      </c>
      <c r="B6" s="374">
        <f>'Temps de travaux des cultures'!K126</f>
        <v>0</v>
      </c>
      <c r="C6" s="375">
        <f>'Temps de travaux des cultures'!I126</f>
        <v>25</v>
      </c>
      <c r="D6" s="370" t="s">
        <v>94</v>
      </c>
      <c r="E6" s="371">
        <v>0.8</v>
      </c>
      <c r="F6" s="370"/>
      <c r="G6" s="370"/>
      <c r="H6" s="371"/>
      <c r="I6" s="370" t="s">
        <v>83</v>
      </c>
      <c r="J6" s="371">
        <v>0.25</v>
      </c>
      <c r="K6" s="372">
        <f>SUM(C6+E6+H6+J6)</f>
        <v>26.05</v>
      </c>
      <c r="L6" s="443">
        <v>2.4</v>
      </c>
      <c r="M6" s="371">
        <f>IF(L6=0,0,PRODUCT(K6/L6))</f>
        <v>10.854166666666668</v>
      </c>
    </row>
    <row r="7" spans="1:13" ht="24.75" customHeight="1">
      <c r="A7" s="373" t="s">
        <v>199</v>
      </c>
      <c r="B7" s="374">
        <f>'Temps de travaux des cultures'!K31</f>
        <v>0</v>
      </c>
      <c r="C7" s="375">
        <f>'Temps de travaux des cultures'!I31</f>
        <v>105</v>
      </c>
      <c r="D7" s="370"/>
      <c r="E7" s="371"/>
      <c r="F7" s="370"/>
      <c r="G7" s="370"/>
      <c r="H7" s="371"/>
      <c r="I7" s="370"/>
      <c r="J7" s="371"/>
      <c r="K7" s="372">
        <f>SUM(C7+E7+H7+J7)</f>
        <v>105</v>
      </c>
      <c r="L7" s="443"/>
      <c r="M7" s="371">
        <f>IF(L7=0,0,PRODUCT(K7/L7))</f>
        <v>0</v>
      </c>
    </row>
    <row r="8" spans="1:13" ht="24.75" customHeight="1" thickBot="1">
      <c r="A8" s="377"/>
      <c r="B8" s="378">
        <f>SUM(B5:B7)</f>
        <v>0</v>
      </c>
      <c r="C8" s="379">
        <f>SUM(C5:C7)</f>
        <v>162.25</v>
      </c>
      <c r="D8" s="380"/>
      <c r="E8" s="376">
        <f>SUM(E5:E7)</f>
        <v>25.8</v>
      </c>
      <c r="F8" s="381"/>
      <c r="G8" s="363">
        <f>SUM(G5:G7)</f>
        <v>0</v>
      </c>
      <c r="H8" s="376">
        <f>SUM(H5:H7)</f>
        <v>6.5</v>
      </c>
      <c r="I8" s="381"/>
      <c r="J8" s="376">
        <f>SUM(J5:J7)</f>
        <v>0.5</v>
      </c>
      <c r="K8" s="376">
        <f>SUM(C8+E8+H8+J8)</f>
        <v>195.05</v>
      </c>
      <c r="L8" s="381"/>
      <c r="M8" s="44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defaultGridColor="0" zoomScale="85" zoomScaleNormal="85" colorId="37" workbookViewId="0" topLeftCell="A1">
      <pane ySplit="5" topLeftCell="MZI6" activePane="bottomLeft" state="frozen"/>
      <selection pane="topLeft" activeCell="L4" sqref="L4"/>
      <selection pane="bottomLeft" activeCell="A1" sqref="A1"/>
    </sheetView>
  </sheetViews>
  <sheetFormatPr defaultColWidth="11.00390625" defaultRowHeight="21.75" customHeight="1"/>
  <cols>
    <col min="1" max="16384" width="11.375" style="4" customWidth="1"/>
  </cols>
  <sheetData>
    <row r="1" spans="1:9" ht="21.75" customHeight="1">
      <c r="A1" s="42" t="s">
        <v>195</v>
      </c>
      <c r="B1" s="5"/>
      <c r="C1" s="5"/>
      <c r="D1" s="5"/>
      <c r="E1" s="5"/>
      <c r="F1" s="6" t="s">
        <v>95</v>
      </c>
      <c r="G1" s="5"/>
      <c r="H1" s="5"/>
      <c r="I1" s="5"/>
    </row>
    <row r="2" spans="1:9" ht="21.75" customHeight="1" thickBot="1">
      <c r="A2" s="42" t="s">
        <v>197</v>
      </c>
      <c r="B2" s="5"/>
      <c r="C2" s="5"/>
      <c r="D2" s="5"/>
      <c r="E2" s="5"/>
      <c r="F2" s="6"/>
      <c r="G2" s="5"/>
      <c r="H2" s="5"/>
      <c r="I2" s="5"/>
    </row>
    <row r="3" spans="1:11" ht="21.75" customHeight="1">
      <c r="A3" s="12"/>
      <c r="B3" s="112"/>
      <c r="C3" s="113" t="s">
        <v>96</v>
      </c>
      <c r="D3" s="100"/>
      <c r="E3" s="100"/>
      <c r="F3" s="114"/>
      <c r="G3" s="100"/>
      <c r="H3" s="100"/>
      <c r="I3" s="71"/>
      <c r="J3" s="115" t="s">
        <v>97</v>
      </c>
      <c r="K3" s="116"/>
    </row>
    <row r="4" spans="1:11" ht="15.75" customHeight="1">
      <c r="A4" s="117" t="s">
        <v>200</v>
      </c>
      <c r="B4" s="118" t="s">
        <v>201</v>
      </c>
      <c r="C4" s="119" t="s">
        <v>98</v>
      </c>
      <c r="D4" s="120"/>
      <c r="E4" s="119" t="s">
        <v>99</v>
      </c>
      <c r="F4" s="120"/>
      <c r="G4" s="119" t="s">
        <v>100</v>
      </c>
      <c r="H4" s="120"/>
      <c r="I4" s="75"/>
      <c r="J4" s="121" t="s">
        <v>101</v>
      </c>
      <c r="K4" s="122" t="s">
        <v>208</v>
      </c>
    </row>
    <row r="5" spans="1:11" ht="18" customHeight="1" thickBot="1">
      <c r="A5" s="123"/>
      <c r="B5" s="52"/>
      <c r="C5" s="20" t="s">
        <v>102</v>
      </c>
      <c r="D5" s="20" t="s">
        <v>211</v>
      </c>
      <c r="E5" s="20" t="s">
        <v>102</v>
      </c>
      <c r="F5" s="20" t="s">
        <v>211</v>
      </c>
      <c r="G5" s="20" t="s">
        <v>103</v>
      </c>
      <c r="H5" s="20" t="s">
        <v>211</v>
      </c>
      <c r="I5" s="79" t="s">
        <v>208</v>
      </c>
      <c r="J5" s="124" t="s">
        <v>211</v>
      </c>
      <c r="K5" s="125"/>
    </row>
    <row r="6" spans="1:11" ht="21.75" customHeight="1">
      <c r="A6" s="22" t="s">
        <v>212</v>
      </c>
      <c r="B6" s="23" t="s">
        <v>213</v>
      </c>
      <c r="C6" s="126"/>
      <c r="D6" s="105">
        <f aca="true" t="shared" si="0" ref="D6:D31">PRODUCT(0.31*C6)</f>
        <v>0</v>
      </c>
      <c r="E6" s="126"/>
      <c r="F6" s="105"/>
      <c r="G6" s="104"/>
      <c r="H6" s="105"/>
      <c r="I6" s="82">
        <f aca="true" t="shared" si="1" ref="I6:I32">SUM(D6+F6+H6)</f>
        <v>0</v>
      </c>
      <c r="J6" s="127"/>
      <c r="K6" s="128">
        <f aca="true" t="shared" si="2" ref="K6:K32">SUM(I6+J6)</f>
        <v>0</v>
      </c>
    </row>
    <row r="7" spans="1:11" ht="21.75" customHeight="1" thickBot="1">
      <c r="A7" s="28"/>
      <c r="B7" s="20" t="s">
        <v>214</v>
      </c>
      <c r="C7" s="129"/>
      <c r="D7" s="108">
        <f t="shared" si="0"/>
        <v>0</v>
      </c>
      <c r="E7" s="129"/>
      <c r="F7" s="108"/>
      <c r="G7" s="107"/>
      <c r="H7" s="108"/>
      <c r="I7" s="90">
        <f t="shared" si="1"/>
        <v>0</v>
      </c>
      <c r="J7" s="130"/>
      <c r="K7" s="31">
        <f t="shared" si="2"/>
        <v>0</v>
      </c>
    </row>
    <row r="8" spans="1:11" ht="21.75" customHeight="1">
      <c r="A8" s="32" t="s">
        <v>215</v>
      </c>
      <c r="B8" s="33" t="s">
        <v>216</v>
      </c>
      <c r="C8" s="85"/>
      <c r="D8" s="87">
        <f t="shared" si="0"/>
        <v>0</v>
      </c>
      <c r="E8" s="85"/>
      <c r="F8" s="87"/>
      <c r="G8" s="106"/>
      <c r="H8" s="87"/>
      <c r="I8" s="93">
        <f t="shared" si="1"/>
        <v>0</v>
      </c>
      <c r="J8" s="127"/>
      <c r="K8" s="128">
        <f t="shared" si="2"/>
        <v>0</v>
      </c>
    </row>
    <row r="9" spans="1:11" ht="21.75" customHeight="1" thickBot="1">
      <c r="A9" s="28"/>
      <c r="B9" s="20" t="s">
        <v>217</v>
      </c>
      <c r="C9" s="129"/>
      <c r="D9" s="108">
        <f t="shared" si="0"/>
        <v>0</v>
      </c>
      <c r="E9" s="129"/>
      <c r="F9" s="108"/>
      <c r="G9" s="107"/>
      <c r="H9" s="108"/>
      <c r="I9" s="90">
        <f t="shared" si="1"/>
        <v>0</v>
      </c>
      <c r="J9" s="130"/>
      <c r="K9" s="31">
        <f t="shared" si="2"/>
        <v>0</v>
      </c>
    </row>
    <row r="10" spans="1:11" ht="21.75" customHeight="1">
      <c r="A10" s="32" t="s">
        <v>218</v>
      </c>
      <c r="B10" s="33" t="s">
        <v>219</v>
      </c>
      <c r="C10" s="85"/>
      <c r="D10" s="87">
        <f t="shared" si="0"/>
        <v>0</v>
      </c>
      <c r="E10" s="85"/>
      <c r="F10" s="87"/>
      <c r="G10" s="106"/>
      <c r="H10" s="87"/>
      <c r="I10" s="93">
        <f t="shared" si="1"/>
        <v>0</v>
      </c>
      <c r="J10" s="127"/>
      <c r="K10" s="128">
        <f t="shared" si="2"/>
        <v>0</v>
      </c>
    </row>
    <row r="11" spans="1:11" ht="21.75" customHeight="1">
      <c r="A11" s="32"/>
      <c r="B11" s="109" t="s">
        <v>220</v>
      </c>
      <c r="C11" s="85"/>
      <c r="D11" s="87">
        <f t="shared" si="0"/>
        <v>0</v>
      </c>
      <c r="E11" s="85"/>
      <c r="F11" s="87"/>
      <c r="G11" s="106"/>
      <c r="H11" s="87"/>
      <c r="I11" s="93">
        <f t="shared" si="1"/>
        <v>0</v>
      </c>
      <c r="J11" s="127"/>
      <c r="K11" s="128">
        <f t="shared" si="2"/>
        <v>0</v>
      </c>
    </row>
    <row r="12" spans="1:11" ht="21.75" customHeight="1" thickBot="1">
      <c r="A12" s="28"/>
      <c r="B12" s="20" t="s">
        <v>221</v>
      </c>
      <c r="C12" s="129"/>
      <c r="D12" s="108">
        <f t="shared" si="0"/>
        <v>0</v>
      </c>
      <c r="E12" s="129"/>
      <c r="F12" s="108"/>
      <c r="G12" s="107"/>
      <c r="H12" s="108"/>
      <c r="I12" s="90">
        <f t="shared" si="1"/>
        <v>0</v>
      </c>
      <c r="J12" s="130"/>
      <c r="K12" s="31">
        <f t="shared" si="2"/>
        <v>0</v>
      </c>
    </row>
    <row r="13" spans="1:11" ht="21.75" customHeight="1">
      <c r="A13" s="32" t="s">
        <v>222</v>
      </c>
      <c r="B13" s="33" t="s">
        <v>223</v>
      </c>
      <c r="C13" s="85"/>
      <c r="D13" s="87">
        <f t="shared" si="0"/>
        <v>0</v>
      </c>
      <c r="E13" s="85"/>
      <c r="F13" s="87"/>
      <c r="G13" s="106"/>
      <c r="H13" s="87"/>
      <c r="I13" s="93">
        <f t="shared" si="1"/>
        <v>0</v>
      </c>
      <c r="J13" s="127"/>
      <c r="K13" s="128">
        <f t="shared" si="2"/>
        <v>0</v>
      </c>
    </row>
    <row r="14" spans="1:11" ht="21.75" customHeight="1" thickBot="1">
      <c r="A14" s="28"/>
      <c r="B14" s="20" t="s">
        <v>224</v>
      </c>
      <c r="C14" s="129"/>
      <c r="D14" s="108">
        <f t="shared" si="0"/>
        <v>0</v>
      </c>
      <c r="E14" s="129"/>
      <c r="F14" s="108"/>
      <c r="G14" s="107"/>
      <c r="H14" s="108"/>
      <c r="I14" s="90">
        <f t="shared" si="1"/>
        <v>0</v>
      </c>
      <c r="J14" s="130"/>
      <c r="K14" s="31">
        <f t="shared" si="2"/>
        <v>0</v>
      </c>
    </row>
    <row r="15" spans="1:11" ht="21.75" customHeight="1">
      <c r="A15" s="32" t="s">
        <v>225</v>
      </c>
      <c r="B15" s="33" t="s">
        <v>226</v>
      </c>
      <c r="C15" s="85"/>
      <c r="D15" s="87">
        <f t="shared" si="0"/>
        <v>0</v>
      </c>
      <c r="E15" s="85"/>
      <c r="F15" s="87"/>
      <c r="G15" s="106"/>
      <c r="H15" s="87"/>
      <c r="I15" s="93">
        <f t="shared" si="1"/>
        <v>0</v>
      </c>
      <c r="J15" s="127"/>
      <c r="K15" s="128">
        <f t="shared" si="2"/>
        <v>0</v>
      </c>
    </row>
    <row r="16" spans="1:11" ht="21.75" customHeight="1" thickBot="1">
      <c r="A16" s="28"/>
      <c r="B16" s="20" t="s">
        <v>227</v>
      </c>
      <c r="C16" s="129"/>
      <c r="D16" s="108">
        <f t="shared" si="0"/>
        <v>0</v>
      </c>
      <c r="E16" s="129"/>
      <c r="F16" s="108"/>
      <c r="G16" s="107"/>
      <c r="H16" s="108"/>
      <c r="I16" s="90">
        <f t="shared" si="1"/>
        <v>0</v>
      </c>
      <c r="J16" s="130"/>
      <c r="K16" s="31">
        <f t="shared" si="2"/>
        <v>0</v>
      </c>
    </row>
    <row r="17" spans="1:11" ht="21.75" customHeight="1">
      <c r="A17" s="32" t="s">
        <v>228</v>
      </c>
      <c r="B17" s="33" t="s">
        <v>229</v>
      </c>
      <c r="C17" s="85"/>
      <c r="D17" s="87">
        <f t="shared" si="0"/>
        <v>0</v>
      </c>
      <c r="E17" s="85"/>
      <c r="F17" s="87"/>
      <c r="G17" s="106"/>
      <c r="H17" s="87"/>
      <c r="I17" s="93">
        <f t="shared" si="1"/>
        <v>0</v>
      </c>
      <c r="J17" s="127"/>
      <c r="K17" s="128">
        <f t="shared" si="2"/>
        <v>0</v>
      </c>
    </row>
    <row r="18" spans="1:11" ht="21.75" customHeight="1" thickBot="1">
      <c r="A18" s="28"/>
      <c r="B18" s="20" t="s">
        <v>0</v>
      </c>
      <c r="C18" s="129"/>
      <c r="D18" s="108">
        <f t="shared" si="0"/>
        <v>0</v>
      </c>
      <c r="E18" s="129"/>
      <c r="F18" s="108"/>
      <c r="G18" s="107"/>
      <c r="H18" s="108"/>
      <c r="I18" s="90">
        <f t="shared" si="1"/>
        <v>0</v>
      </c>
      <c r="J18" s="130"/>
      <c r="K18" s="31">
        <f t="shared" si="2"/>
        <v>0</v>
      </c>
    </row>
    <row r="19" spans="1:11" ht="21.75" customHeight="1">
      <c r="A19" s="32" t="s">
        <v>1</v>
      </c>
      <c r="B19" s="33" t="s">
        <v>2</v>
      </c>
      <c r="C19" s="85"/>
      <c r="D19" s="87">
        <f t="shared" si="0"/>
        <v>0</v>
      </c>
      <c r="E19" s="85"/>
      <c r="F19" s="87"/>
      <c r="G19" s="106"/>
      <c r="H19" s="87"/>
      <c r="I19" s="93">
        <f t="shared" si="1"/>
        <v>0</v>
      </c>
      <c r="J19" s="127"/>
      <c r="K19" s="128">
        <f t="shared" si="2"/>
        <v>0</v>
      </c>
    </row>
    <row r="20" spans="1:11" ht="21.75" customHeight="1" thickBot="1">
      <c r="A20" s="28"/>
      <c r="B20" s="20" t="s">
        <v>3</v>
      </c>
      <c r="C20" s="129"/>
      <c r="D20" s="108">
        <f t="shared" si="0"/>
        <v>0</v>
      </c>
      <c r="E20" s="129"/>
      <c r="F20" s="108"/>
      <c r="G20" s="107"/>
      <c r="H20" s="108"/>
      <c r="I20" s="90">
        <f t="shared" si="1"/>
        <v>0</v>
      </c>
      <c r="J20" s="130"/>
      <c r="K20" s="31">
        <f t="shared" si="2"/>
        <v>0</v>
      </c>
    </row>
    <row r="21" spans="1:11" ht="21.75" customHeight="1">
      <c r="A21" s="32" t="s">
        <v>4</v>
      </c>
      <c r="B21" s="33" t="s">
        <v>5</v>
      </c>
      <c r="C21" s="85"/>
      <c r="D21" s="87">
        <f t="shared" si="0"/>
        <v>0</v>
      </c>
      <c r="E21" s="85"/>
      <c r="F21" s="87"/>
      <c r="G21" s="106"/>
      <c r="H21" s="87"/>
      <c r="I21" s="93">
        <f t="shared" si="1"/>
        <v>0</v>
      </c>
      <c r="J21" s="127"/>
      <c r="K21" s="128">
        <f t="shared" si="2"/>
        <v>0</v>
      </c>
    </row>
    <row r="22" spans="1:11" ht="21.75" customHeight="1">
      <c r="A22" s="32"/>
      <c r="B22" s="33" t="s">
        <v>7</v>
      </c>
      <c r="C22" s="85"/>
      <c r="D22" s="87">
        <f t="shared" si="0"/>
        <v>0</v>
      </c>
      <c r="E22" s="85"/>
      <c r="F22" s="87"/>
      <c r="G22" s="106"/>
      <c r="H22" s="87"/>
      <c r="I22" s="93">
        <f t="shared" si="1"/>
        <v>0</v>
      </c>
      <c r="J22" s="127"/>
      <c r="K22" s="128">
        <f t="shared" si="2"/>
        <v>0</v>
      </c>
    </row>
    <row r="23" spans="1:11" ht="21.75" customHeight="1" thickBot="1">
      <c r="A23" s="28"/>
      <c r="B23" s="20" t="s">
        <v>8</v>
      </c>
      <c r="C23" s="129"/>
      <c r="D23" s="108">
        <f t="shared" si="0"/>
        <v>0</v>
      </c>
      <c r="E23" s="129"/>
      <c r="F23" s="108"/>
      <c r="G23" s="107"/>
      <c r="H23" s="108"/>
      <c r="I23" s="90">
        <f t="shared" si="1"/>
        <v>0</v>
      </c>
      <c r="J23" s="130"/>
      <c r="K23" s="31">
        <f t="shared" si="2"/>
        <v>0</v>
      </c>
    </row>
    <row r="24" spans="1:11" ht="21.75" customHeight="1">
      <c r="A24" s="32" t="s">
        <v>9</v>
      </c>
      <c r="B24" s="33" t="s">
        <v>10</v>
      </c>
      <c r="C24" s="85"/>
      <c r="D24" s="87">
        <f t="shared" si="0"/>
        <v>0</v>
      </c>
      <c r="E24" s="85"/>
      <c r="F24" s="87"/>
      <c r="G24" s="106"/>
      <c r="H24" s="87"/>
      <c r="I24" s="93">
        <f t="shared" si="1"/>
        <v>0</v>
      </c>
      <c r="J24" s="127"/>
      <c r="K24" s="128">
        <f t="shared" si="2"/>
        <v>0</v>
      </c>
    </row>
    <row r="25" spans="1:11" ht="21.75" customHeight="1" thickBot="1">
      <c r="A25" s="28"/>
      <c r="B25" s="20" t="s">
        <v>11</v>
      </c>
      <c r="C25" s="129"/>
      <c r="D25" s="108">
        <f t="shared" si="0"/>
        <v>0</v>
      </c>
      <c r="E25" s="129"/>
      <c r="F25" s="108"/>
      <c r="G25" s="107"/>
      <c r="H25" s="108"/>
      <c r="I25" s="90">
        <f t="shared" si="1"/>
        <v>0</v>
      </c>
      <c r="J25" s="130">
        <v>168</v>
      </c>
      <c r="K25" s="31">
        <f t="shared" si="2"/>
        <v>168</v>
      </c>
    </row>
    <row r="26" spans="1:11" ht="21.75" customHeight="1">
      <c r="A26" s="32" t="s">
        <v>12</v>
      </c>
      <c r="B26" s="33" t="s">
        <v>13</v>
      </c>
      <c r="C26" s="85"/>
      <c r="D26" s="87">
        <f t="shared" si="0"/>
        <v>0</v>
      </c>
      <c r="E26" s="85"/>
      <c r="F26" s="87"/>
      <c r="G26" s="106"/>
      <c r="H26" s="87"/>
      <c r="I26" s="93">
        <f t="shared" si="1"/>
        <v>0</v>
      </c>
      <c r="J26" s="127"/>
      <c r="K26" s="128">
        <f t="shared" si="2"/>
        <v>0</v>
      </c>
    </row>
    <row r="27" spans="1:11" ht="21.75" customHeight="1" thickBot="1">
      <c r="A27" s="28"/>
      <c r="B27" s="20" t="s">
        <v>14</v>
      </c>
      <c r="C27" s="129"/>
      <c r="D27" s="108">
        <f t="shared" si="0"/>
        <v>0</v>
      </c>
      <c r="E27" s="129"/>
      <c r="F27" s="108"/>
      <c r="G27" s="107"/>
      <c r="H27" s="108"/>
      <c r="I27" s="90">
        <f t="shared" si="1"/>
        <v>0</v>
      </c>
      <c r="J27" s="130">
        <v>168</v>
      </c>
      <c r="K27" s="31">
        <f t="shared" si="2"/>
        <v>168</v>
      </c>
    </row>
    <row r="28" spans="1:11" ht="21.75" customHeight="1">
      <c r="A28" s="32" t="s">
        <v>15</v>
      </c>
      <c r="B28" s="33" t="s">
        <v>16</v>
      </c>
      <c r="C28" s="85"/>
      <c r="D28" s="87">
        <f t="shared" si="0"/>
        <v>0</v>
      </c>
      <c r="E28" s="85"/>
      <c r="F28" s="87"/>
      <c r="G28" s="106"/>
      <c r="H28" s="87"/>
      <c r="I28" s="93">
        <f t="shared" si="1"/>
        <v>0</v>
      </c>
      <c r="J28" s="127"/>
      <c r="K28" s="128">
        <f t="shared" si="2"/>
        <v>0</v>
      </c>
    </row>
    <row r="29" spans="1:11" ht="21.75" customHeight="1" thickBot="1">
      <c r="A29" s="28"/>
      <c r="B29" s="20" t="s">
        <v>17</v>
      </c>
      <c r="C29" s="129"/>
      <c r="D29" s="108">
        <f t="shared" si="0"/>
        <v>0</v>
      </c>
      <c r="E29" s="129"/>
      <c r="F29" s="108"/>
      <c r="G29" s="107"/>
      <c r="H29" s="108"/>
      <c r="I29" s="90">
        <f t="shared" si="1"/>
        <v>0</v>
      </c>
      <c r="J29" s="130"/>
      <c r="K29" s="31">
        <f t="shared" si="2"/>
        <v>0</v>
      </c>
    </row>
    <row r="30" spans="1:11" ht="21.75" customHeight="1">
      <c r="A30" s="32" t="s">
        <v>18</v>
      </c>
      <c r="B30" s="33" t="s">
        <v>19</v>
      </c>
      <c r="C30" s="85"/>
      <c r="D30" s="87">
        <f t="shared" si="0"/>
        <v>0</v>
      </c>
      <c r="E30" s="85"/>
      <c r="F30" s="87"/>
      <c r="G30" s="106"/>
      <c r="H30" s="87"/>
      <c r="I30" s="93">
        <f t="shared" si="1"/>
        <v>0</v>
      </c>
      <c r="J30" s="127"/>
      <c r="K30" s="128">
        <f t="shared" si="2"/>
        <v>0</v>
      </c>
    </row>
    <row r="31" spans="1:11" ht="21.75" customHeight="1" thickBot="1">
      <c r="A31" s="28"/>
      <c r="B31" s="20" t="s">
        <v>20</v>
      </c>
      <c r="C31" s="129"/>
      <c r="D31" s="108">
        <f t="shared" si="0"/>
        <v>0</v>
      </c>
      <c r="E31" s="129"/>
      <c r="F31" s="108"/>
      <c r="G31" s="107"/>
      <c r="H31" s="108"/>
      <c r="I31" s="90">
        <f t="shared" si="1"/>
        <v>0</v>
      </c>
      <c r="J31" s="130"/>
      <c r="K31" s="31">
        <f t="shared" si="2"/>
        <v>0</v>
      </c>
    </row>
    <row r="32" spans="1:11" ht="21.75" customHeight="1" thickBot="1">
      <c r="A32" s="28" t="s">
        <v>208</v>
      </c>
      <c r="B32" s="110"/>
      <c r="C32" s="20">
        <f>SUM(C6:C31)</f>
        <v>0</v>
      </c>
      <c r="D32" s="90">
        <f>SUM(D6:D31)</f>
        <v>0</v>
      </c>
      <c r="E32" s="20">
        <f>SUM(E6:E31)</f>
        <v>0</v>
      </c>
      <c r="F32" s="90">
        <f>SUM(F6:F31)</f>
        <v>0</v>
      </c>
      <c r="G32" s="110"/>
      <c r="H32" s="90">
        <f>SUM(H6:H31)</f>
        <v>0</v>
      </c>
      <c r="I32" s="90">
        <f t="shared" si="1"/>
        <v>0</v>
      </c>
      <c r="J32" s="131">
        <f>SUM(J6:J31)</f>
        <v>336</v>
      </c>
      <c r="K32" s="31">
        <f t="shared" si="2"/>
        <v>336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defaultGridColor="0" zoomScale="85" zoomScaleNormal="85" colorId="37" workbookViewId="0" topLeftCell="A1">
      <pane ySplit="5" topLeftCell="MZI14" activePane="bottomLeft" state="frozen"/>
      <selection pane="topLeft" activeCell="L4" sqref="L4"/>
      <selection pane="bottomLeft" activeCell="A1" sqref="A1"/>
    </sheetView>
  </sheetViews>
  <sheetFormatPr defaultColWidth="11.00390625" defaultRowHeight="21.75" customHeight="1"/>
  <cols>
    <col min="1" max="11" width="11.25390625" style="7" customWidth="1"/>
    <col min="12" max="254" width="12.75390625" style="7" customWidth="1"/>
    <col min="255" max="16384" width="10.75390625" style="7" customWidth="1"/>
  </cols>
  <sheetData>
    <row r="1" spans="1:10" ht="21.75" customHeight="1">
      <c r="A1" s="251" t="s">
        <v>195</v>
      </c>
      <c r="B1" s="2"/>
      <c r="D1" s="252" t="s">
        <v>104</v>
      </c>
      <c r="G1" s="382" t="s">
        <v>105</v>
      </c>
      <c r="H1" s="383"/>
      <c r="I1" s="383"/>
      <c r="J1" s="384" t="s">
        <v>106</v>
      </c>
    </row>
    <row r="2" spans="1:10" ht="21.75" customHeight="1">
      <c r="A2" s="42" t="s">
        <v>197</v>
      </c>
      <c r="B2" s="2"/>
      <c r="D2" s="253" t="s">
        <v>107</v>
      </c>
      <c r="G2" s="385" t="s">
        <v>108</v>
      </c>
      <c r="H2" s="386"/>
      <c r="I2" s="386"/>
      <c r="J2" s="387">
        <v>24</v>
      </c>
    </row>
    <row r="3" ht="31.5" customHeight="1" thickBot="1">
      <c r="B3" s="2"/>
    </row>
    <row r="4" spans="1:11" ht="21.75" customHeight="1">
      <c r="A4" s="68"/>
      <c r="B4" s="388"/>
      <c r="C4" s="389" t="s">
        <v>109</v>
      </c>
      <c r="D4" s="390"/>
      <c r="E4" s="390"/>
      <c r="F4" s="390"/>
      <c r="G4" s="390"/>
      <c r="H4" s="391" t="s">
        <v>155</v>
      </c>
      <c r="I4" s="390"/>
      <c r="J4" s="392"/>
      <c r="K4" s="393" t="s">
        <v>208</v>
      </c>
    </row>
    <row r="5" spans="1:11" ht="30" customHeight="1" thickBot="1">
      <c r="A5" s="394" t="s">
        <v>200</v>
      </c>
      <c r="B5" s="395" t="s">
        <v>201</v>
      </c>
      <c r="C5" s="396" t="s">
        <v>110</v>
      </c>
      <c r="D5" s="396" t="s">
        <v>111</v>
      </c>
      <c r="E5" s="396" t="s">
        <v>112</v>
      </c>
      <c r="F5" s="396" t="s">
        <v>113</v>
      </c>
      <c r="G5" s="396" t="s">
        <v>114</v>
      </c>
      <c r="H5" s="397" t="s">
        <v>115</v>
      </c>
      <c r="I5" s="396" t="s">
        <v>116</v>
      </c>
      <c r="J5" s="259" t="s">
        <v>114</v>
      </c>
      <c r="K5" s="259" t="s">
        <v>114</v>
      </c>
    </row>
    <row r="6" spans="1:11" ht="21.75" customHeight="1">
      <c r="A6" s="147" t="s">
        <v>212</v>
      </c>
      <c r="B6" s="398" t="s">
        <v>213</v>
      </c>
      <c r="C6" s="399" t="s">
        <v>93</v>
      </c>
      <c r="D6" s="400">
        <v>3.75</v>
      </c>
      <c r="E6" s="401">
        <v>2</v>
      </c>
      <c r="F6" s="400">
        <v>24</v>
      </c>
      <c r="G6" s="402">
        <f aca="true" t="shared" si="0" ref="G6:G31">PRODUCT(F6*D6*E6*3.6)</f>
        <v>648</v>
      </c>
      <c r="H6" s="403"/>
      <c r="I6" s="400"/>
      <c r="J6" s="404">
        <f aca="true" t="shared" si="1" ref="J6:J31">PRODUCT(I6*H6*3.6)</f>
        <v>0</v>
      </c>
      <c r="K6" s="404">
        <f aca="true" t="shared" si="2" ref="K6:K31">SUM(G6+J6)</f>
        <v>648</v>
      </c>
    </row>
    <row r="7" spans="1:11" ht="21.75" customHeight="1" thickBot="1">
      <c r="A7" s="38"/>
      <c r="B7" s="146" t="s">
        <v>214</v>
      </c>
      <c r="C7" s="405" t="s">
        <v>93</v>
      </c>
      <c r="D7" s="406">
        <v>3.75</v>
      </c>
      <c r="E7" s="407">
        <v>2</v>
      </c>
      <c r="F7" s="406">
        <v>24</v>
      </c>
      <c r="G7" s="408">
        <f t="shared" si="0"/>
        <v>648</v>
      </c>
      <c r="H7" s="409"/>
      <c r="I7" s="406"/>
      <c r="J7" s="410">
        <f t="shared" si="1"/>
        <v>0</v>
      </c>
      <c r="K7" s="410">
        <f t="shared" si="2"/>
        <v>648</v>
      </c>
    </row>
    <row r="8" spans="1:11" ht="21.75" customHeight="1">
      <c r="A8" s="155" t="s">
        <v>215</v>
      </c>
      <c r="B8" s="411" t="s">
        <v>216</v>
      </c>
      <c r="C8" s="399" t="s">
        <v>93</v>
      </c>
      <c r="D8" s="400">
        <v>3.75</v>
      </c>
      <c r="E8" s="401">
        <v>2</v>
      </c>
      <c r="F8" s="400">
        <v>24</v>
      </c>
      <c r="G8" s="402">
        <f t="shared" si="0"/>
        <v>648</v>
      </c>
      <c r="H8" s="403"/>
      <c r="I8" s="400"/>
      <c r="J8" s="404">
        <f t="shared" si="1"/>
        <v>0</v>
      </c>
      <c r="K8" s="404">
        <f t="shared" si="2"/>
        <v>648</v>
      </c>
    </row>
    <row r="9" spans="1:11" ht="21.75" customHeight="1" thickBot="1">
      <c r="A9" s="38"/>
      <c r="B9" s="146" t="s">
        <v>217</v>
      </c>
      <c r="C9" s="405" t="s">
        <v>93</v>
      </c>
      <c r="D9" s="406">
        <v>3.75</v>
      </c>
      <c r="E9" s="407">
        <v>3</v>
      </c>
      <c r="F9" s="406">
        <v>24</v>
      </c>
      <c r="G9" s="408">
        <f t="shared" si="0"/>
        <v>972</v>
      </c>
      <c r="H9" s="409"/>
      <c r="I9" s="406"/>
      <c r="J9" s="410">
        <f t="shared" si="1"/>
        <v>0</v>
      </c>
      <c r="K9" s="410">
        <f t="shared" si="2"/>
        <v>972</v>
      </c>
    </row>
    <row r="10" spans="1:11" ht="21.75" customHeight="1">
      <c r="A10" s="155" t="s">
        <v>218</v>
      </c>
      <c r="B10" s="411" t="s">
        <v>219</v>
      </c>
      <c r="C10" s="399" t="s">
        <v>93</v>
      </c>
      <c r="D10" s="400">
        <v>3.75</v>
      </c>
      <c r="E10" s="401">
        <v>2</v>
      </c>
      <c r="F10" s="400">
        <v>24</v>
      </c>
      <c r="G10" s="402">
        <f t="shared" si="0"/>
        <v>648</v>
      </c>
      <c r="H10" s="403"/>
      <c r="I10" s="400"/>
      <c r="J10" s="404">
        <f t="shared" si="1"/>
        <v>0</v>
      </c>
      <c r="K10" s="404">
        <f t="shared" si="2"/>
        <v>648</v>
      </c>
    </row>
    <row r="11" spans="1:11" ht="21.75" customHeight="1">
      <c r="A11" s="155"/>
      <c r="B11" s="411" t="s">
        <v>220</v>
      </c>
      <c r="C11" s="399" t="s">
        <v>93</v>
      </c>
      <c r="D11" s="400">
        <v>3.75</v>
      </c>
      <c r="E11" s="401">
        <v>2</v>
      </c>
      <c r="F11" s="400">
        <v>24</v>
      </c>
      <c r="G11" s="402">
        <f t="shared" si="0"/>
        <v>648</v>
      </c>
      <c r="H11" s="403"/>
      <c r="I11" s="400"/>
      <c r="J11" s="404">
        <f t="shared" si="1"/>
        <v>0</v>
      </c>
      <c r="K11" s="404">
        <f t="shared" si="2"/>
        <v>648</v>
      </c>
    </row>
    <row r="12" spans="1:11" ht="21.75" customHeight="1" thickBot="1">
      <c r="A12" s="38"/>
      <c r="B12" s="146" t="s">
        <v>221</v>
      </c>
      <c r="C12" s="412" t="s">
        <v>93</v>
      </c>
      <c r="D12" s="413">
        <v>3.75</v>
      </c>
      <c r="E12" s="414">
        <v>3</v>
      </c>
      <c r="F12" s="413">
        <v>24</v>
      </c>
      <c r="G12" s="415">
        <f t="shared" si="0"/>
        <v>972</v>
      </c>
      <c r="H12" s="416"/>
      <c r="I12" s="413"/>
      <c r="J12" s="417">
        <f t="shared" si="1"/>
        <v>0</v>
      </c>
      <c r="K12" s="417">
        <f t="shared" si="2"/>
        <v>972</v>
      </c>
    </row>
    <row r="13" spans="1:11" ht="21.75" customHeight="1">
      <c r="A13" s="155" t="s">
        <v>222</v>
      </c>
      <c r="B13" s="411" t="s">
        <v>223</v>
      </c>
      <c r="C13" s="399" t="s">
        <v>93</v>
      </c>
      <c r="D13" s="400">
        <v>3.75</v>
      </c>
      <c r="E13" s="401">
        <v>2</v>
      </c>
      <c r="F13" s="400">
        <v>24</v>
      </c>
      <c r="G13" s="402">
        <f t="shared" si="0"/>
        <v>648</v>
      </c>
      <c r="H13" s="403"/>
      <c r="I13" s="400"/>
      <c r="J13" s="404">
        <f t="shared" si="1"/>
        <v>0</v>
      </c>
      <c r="K13" s="404">
        <f t="shared" si="2"/>
        <v>648</v>
      </c>
    </row>
    <row r="14" spans="1:11" ht="21.75" customHeight="1" thickBot="1">
      <c r="A14" s="38"/>
      <c r="B14" s="146" t="s">
        <v>224</v>
      </c>
      <c r="C14" s="412" t="s">
        <v>93</v>
      </c>
      <c r="D14" s="413">
        <v>3.75</v>
      </c>
      <c r="E14" s="414">
        <v>2</v>
      </c>
      <c r="F14" s="413">
        <v>24</v>
      </c>
      <c r="G14" s="415">
        <f t="shared" si="0"/>
        <v>648</v>
      </c>
      <c r="H14" s="416"/>
      <c r="I14" s="413"/>
      <c r="J14" s="417">
        <f t="shared" si="1"/>
        <v>0</v>
      </c>
      <c r="K14" s="417">
        <f t="shared" si="2"/>
        <v>648</v>
      </c>
    </row>
    <row r="15" spans="1:11" ht="21.75" customHeight="1">
      <c r="A15" s="155" t="s">
        <v>225</v>
      </c>
      <c r="B15" s="411" t="s">
        <v>226</v>
      </c>
      <c r="C15" s="436" t="s">
        <v>117</v>
      </c>
      <c r="D15" s="419">
        <v>3.75</v>
      </c>
      <c r="E15" s="420">
        <v>3</v>
      </c>
      <c r="F15" s="419">
        <v>19</v>
      </c>
      <c r="G15" s="421">
        <f t="shared" si="0"/>
        <v>769.5</v>
      </c>
      <c r="H15" s="422"/>
      <c r="I15" s="419"/>
      <c r="J15" s="423">
        <f t="shared" si="1"/>
        <v>0</v>
      </c>
      <c r="K15" s="423">
        <f t="shared" si="2"/>
        <v>769.5</v>
      </c>
    </row>
    <row r="16" spans="1:11" ht="21.75" customHeight="1" thickBot="1">
      <c r="A16" s="38"/>
      <c r="B16" s="146" t="s">
        <v>227</v>
      </c>
      <c r="C16" s="412" t="s">
        <v>93</v>
      </c>
      <c r="D16" s="413">
        <v>3.75</v>
      </c>
      <c r="E16" s="414">
        <v>2</v>
      </c>
      <c r="F16" s="413">
        <v>24</v>
      </c>
      <c r="G16" s="415">
        <f t="shared" si="0"/>
        <v>648</v>
      </c>
      <c r="H16" s="416"/>
      <c r="I16" s="413"/>
      <c r="J16" s="417">
        <f t="shared" si="1"/>
        <v>0</v>
      </c>
      <c r="K16" s="417">
        <f t="shared" si="2"/>
        <v>648</v>
      </c>
    </row>
    <row r="17" spans="1:11" ht="21.75" customHeight="1">
      <c r="A17" s="155" t="s">
        <v>228</v>
      </c>
      <c r="B17" s="411" t="s">
        <v>229</v>
      </c>
      <c r="C17" s="399" t="s">
        <v>93</v>
      </c>
      <c r="D17" s="400">
        <v>3.75</v>
      </c>
      <c r="E17" s="401">
        <v>2</v>
      </c>
      <c r="F17" s="400">
        <v>24</v>
      </c>
      <c r="G17" s="402">
        <f t="shared" si="0"/>
        <v>648</v>
      </c>
      <c r="H17" s="403"/>
      <c r="I17" s="400"/>
      <c r="J17" s="404">
        <f t="shared" si="1"/>
        <v>0</v>
      </c>
      <c r="K17" s="404">
        <f t="shared" si="2"/>
        <v>648</v>
      </c>
    </row>
    <row r="18" spans="1:11" ht="21.75" customHeight="1" thickBot="1">
      <c r="A18" s="38"/>
      <c r="B18" s="146" t="s">
        <v>0</v>
      </c>
      <c r="C18" s="405" t="s">
        <v>93</v>
      </c>
      <c r="D18" s="406">
        <v>3.75</v>
      </c>
      <c r="E18" s="407">
        <v>2</v>
      </c>
      <c r="F18" s="406">
        <v>24</v>
      </c>
      <c r="G18" s="408">
        <f t="shared" si="0"/>
        <v>648</v>
      </c>
      <c r="H18" s="409"/>
      <c r="I18" s="406"/>
      <c r="J18" s="410">
        <f t="shared" si="1"/>
        <v>0</v>
      </c>
      <c r="K18" s="410">
        <f t="shared" si="2"/>
        <v>648</v>
      </c>
    </row>
    <row r="19" spans="1:11" ht="21.75" customHeight="1">
      <c r="A19" s="155" t="s">
        <v>1</v>
      </c>
      <c r="B19" s="411" t="s">
        <v>2</v>
      </c>
      <c r="C19" s="399" t="s">
        <v>118</v>
      </c>
      <c r="D19" s="400">
        <v>3.75</v>
      </c>
      <c r="E19" s="401">
        <v>2</v>
      </c>
      <c r="F19" s="400">
        <v>24</v>
      </c>
      <c r="G19" s="402">
        <f t="shared" si="0"/>
        <v>648</v>
      </c>
      <c r="H19" s="403"/>
      <c r="I19" s="400"/>
      <c r="J19" s="404">
        <f t="shared" si="1"/>
        <v>0</v>
      </c>
      <c r="K19" s="404">
        <f t="shared" si="2"/>
        <v>648</v>
      </c>
    </row>
    <row r="20" spans="1:11" ht="21.75" customHeight="1" thickBot="1">
      <c r="A20" s="38"/>
      <c r="B20" s="146" t="s">
        <v>3</v>
      </c>
      <c r="C20" s="412" t="s">
        <v>93</v>
      </c>
      <c r="D20" s="413">
        <v>3.75</v>
      </c>
      <c r="E20" s="414">
        <v>3</v>
      </c>
      <c r="F20" s="413">
        <v>24</v>
      </c>
      <c r="G20" s="415">
        <f t="shared" si="0"/>
        <v>972</v>
      </c>
      <c r="H20" s="416"/>
      <c r="I20" s="413"/>
      <c r="J20" s="417">
        <f t="shared" si="1"/>
        <v>0</v>
      </c>
      <c r="K20" s="417">
        <f t="shared" si="2"/>
        <v>972</v>
      </c>
    </row>
    <row r="21" spans="1:11" ht="21.75" customHeight="1">
      <c r="A21" s="155" t="s">
        <v>4</v>
      </c>
      <c r="B21" s="411" t="s">
        <v>5</v>
      </c>
      <c r="C21" s="399" t="s">
        <v>93</v>
      </c>
      <c r="D21" s="400">
        <v>3.75</v>
      </c>
      <c r="E21" s="401">
        <v>2</v>
      </c>
      <c r="F21" s="400">
        <v>24</v>
      </c>
      <c r="G21" s="402">
        <f t="shared" si="0"/>
        <v>648</v>
      </c>
      <c r="H21" s="403"/>
      <c r="I21" s="400"/>
      <c r="J21" s="404">
        <f t="shared" si="1"/>
        <v>0</v>
      </c>
      <c r="K21" s="404">
        <f t="shared" si="2"/>
        <v>648</v>
      </c>
    </row>
    <row r="22" spans="1:11" ht="21.75" customHeight="1">
      <c r="A22" s="155"/>
      <c r="B22" s="411" t="s">
        <v>7</v>
      </c>
      <c r="C22" s="399" t="s">
        <v>93</v>
      </c>
      <c r="D22" s="400">
        <v>3.75</v>
      </c>
      <c r="E22" s="401">
        <v>2</v>
      </c>
      <c r="F22" s="400">
        <v>24</v>
      </c>
      <c r="G22" s="402">
        <f t="shared" si="0"/>
        <v>648</v>
      </c>
      <c r="H22" s="403"/>
      <c r="I22" s="400"/>
      <c r="J22" s="404">
        <f t="shared" si="1"/>
        <v>0</v>
      </c>
      <c r="K22" s="404">
        <f t="shared" si="2"/>
        <v>648</v>
      </c>
    </row>
    <row r="23" spans="1:11" ht="21.75" customHeight="1" thickBot="1">
      <c r="A23" s="38"/>
      <c r="B23" s="146" t="s">
        <v>8</v>
      </c>
      <c r="C23" s="412" t="s">
        <v>93</v>
      </c>
      <c r="D23" s="413">
        <v>3.75</v>
      </c>
      <c r="E23" s="414">
        <v>2</v>
      </c>
      <c r="F23" s="413">
        <v>24</v>
      </c>
      <c r="G23" s="415">
        <f t="shared" si="0"/>
        <v>648</v>
      </c>
      <c r="H23" s="416"/>
      <c r="I23" s="413"/>
      <c r="J23" s="417">
        <f t="shared" si="1"/>
        <v>0</v>
      </c>
      <c r="K23" s="417">
        <f t="shared" si="2"/>
        <v>648</v>
      </c>
    </row>
    <row r="24" spans="1:11" ht="21.75" customHeight="1">
      <c r="A24" s="155" t="s">
        <v>9</v>
      </c>
      <c r="B24" s="411" t="s">
        <v>10</v>
      </c>
      <c r="C24" s="399" t="s">
        <v>119</v>
      </c>
      <c r="D24" s="400">
        <v>3.75</v>
      </c>
      <c r="E24" s="401">
        <v>2</v>
      </c>
      <c r="F24" s="400">
        <v>24</v>
      </c>
      <c r="G24" s="402">
        <f t="shared" si="0"/>
        <v>648</v>
      </c>
      <c r="H24" s="403"/>
      <c r="I24" s="400"/>
      <c r="J24" s="404">
        <f t="shared" si="1"/>
        <v>0</v>
      </c>
      <c r="K24" s="404">
        <f t="shared" si="2"/>
        <v>648</v>
      </c>
    </row>
    <row r="25" spans="1:11" ht="21.75" customHeight="1" thickBot="1">
      <c r="A25" s="38"/>
      <c r="B25" s="146" t="s">
        <v>11</v>
      </c>
      <c r="C25" s="412" t="s">
        <v>120</v>
      </c>
      <c r="D25" s="413">
        <v>3.75</v>
      </c>
      <c r="E25" s="414">
        <v>0</v>
      </c>
      <c r="F25" s="413">
        <v>24</v>
      </c>
      <c r="G25" s="415">
        <f t="shared" si="0"/>
        <v>0</v>
      </c>
      <c r="H25" s="416"/>
      <c r="I25" s="413"/>
      <c r="J25" s="417">
        <f t="shared" si="1"/>
        <v>0</v>
      </c>
      <c r="K25" s="417">
        <f t="shared" si="2"/>
        <v>0</v>
      </c>
    </row>
    <row r="26" spans="1:11" ht="21.75" customHeight="1">
      <c r="A26" s="155" t="s">
        <v>12</v>
      </c>
      <c r="B26" s="411" t="s">
        <v>13</v>
      </c>
      <c r="C26" s="399" t="s">
        <v>121</v>
      </c>
      <c r="D26" s="400">
        <v>3.75</v>
      </c>
      <c r="E26" s="401">
        <v>2</v>
      </c>
      <c r="F26" s="400">
        <v>24</v>
      </c>
      <c r="G26" s="402">
        <f t="shared" si="0"/>
        <v>648</v>
      </c>
      <c r="H26" s="403"/>
      <c r="I26" s="400"/>
      <c r="J26" s="404">
        <f t="shared" si="1"/>
        <v>0</v>
      </c>
      <c r="K26" s="404">
        <f t="shared" si="2"/>
        <v>648</v>
      </c>
    </row>
    <row r="27" spans="1:11" ht="21.75" customHeight="1" thickBot="1">
      <c r="A27" s="155"/>
      <c r="B27" s="411" t="s">
        <v>14</v>
      </c>
      <c r="C27" s="418" t="s">
        <v>93</v>
      </c>
      <c r="D27" s="419">
        <v>3.75</v>
      </c>
      <c r="E27" s="420">
        <v>2</v>
      </c>
      <c r="F27" s="419">
        <v>24</v>
      </c>
      <c r="G27" s="421">
        <f t="shared" si="0"/>
        <v>648</v>
      </c>
      <c r="H27" s="422"/>
      <c r="I27" s="419"/>
      <c r="J27" s="423">
        <f t="shared" si="1"/>
        <v>0</v>
      </c>
      <c r="K27" s="423">
        <f t="shared" si="2"/>
        <v>648</v>
      </c>
    </row>
    <row r="28" spans="1:11" ht="21.75" customHeight="1">
      <c r="A28" s="147" t="s">
        <v>15</v>
      </c>
      <c r="B28" s="424" t="s">
        <v>16</v>
      </c>
      <c r="C28" s="425" t="s">
        <v>121</v>
      </c>
      <c r="D28" s="426">
        <v>3.75</v>
      </c>
      <c r="E28" s="427">
        <v>2</v>
      </c>
      <c r="F28" s="426">
        <v>24</v>
      </c>
      <c r="G28" s="428">
        <f t="shared" si="0"/>
        <v>648</v>
      </c>
      <c r="H28" s="429"/>
      <c r="I28" s="426"/>
      <c r="J28" s="430">
        <f t="shared" si="1"/>
        <v>0</v>
      </c>
      <c r="K28" s="430">
        <f t="shared" si="2"/>
        <v>648</v>
      </c>
    </row>
    <row r="29" spans="1:11" ht="21.75" customHeight="1" thickBot="1">
      <c r="A29" s="38"/>
      <c r="B29" s="146" t="s">
        <v>17</v>
      </c>
      <c r="C29" s="405" t="s">
        <v>93</v>
      </c>
      <c r="D29" s="406">
        <v>3.75</v>
      </c>
      <c r="E29" s="407">
        <v>2</v>
      </c>
      <c r="F29" s="406">
        <v>24</v>
      </c>
      <c r="G29" s="408">
        <f t="shared" si="0"/>
        <v>648</v>
      </c>
      <c r="H29" s="409"/>
      <c r="I29" s="406"/>
      <c r="J29" s="410">
        <f t="shared" si="1"/>
        <v>0</v>
      </c>
      <c r="K29" s="410">
        <f t="shared" si="2"/>
        <v>648</v>
      </c>
    </row>
    <row r="30" spans="1:11" ht="21.75" customHeight="1">
      <c r="A30" s="155" t="s">
        <v>18</v>
      </c>
      <c r="B30" s="411" t="s">
        <v>19</v>
      </c>
      <c r="C30" s="399" t="s">
        <v>93</v>
      </c>
      <c r="D30" s="400">
        <v>3.75</v>
      </c>
      <c r="E30" s="401">
        <v>2</v>
      </c>
      <c r="F30" s="400">
        <v>24</v>
      </c>
      <c r="G30" s="402">
        <f t="shared" si="0"/>
        <v>648</v>
      </c>
      <c r="H30" s="403"/>
      <c r="I30" s="400"/>
      <c r="J30" s="404">
        <f t="shared" si="1"/>
        <v>0</v>
      </c>
      <c r="K30" s="404">
        <f t="shared" si="2"/>
        <v>648</v>
      </c>
    </row>
    <row r="31" spans="1:11" ht="21.75" customHeight="1" thickBot="1">
      <c r="A31" s="38"/>
      <c r="B31" s="146" t="s">
        <v>20</v>
      </c>
      <c r="C31" s="405" t="s">
        <v>93</v>
      </c>
      <c r="D31" s="406">
        <v>3.75</v>
      </c>
      <c r="E31" s="407">
        <v>3</v>
      </c>
      <c r="F31" s="406">
        <v>24</v>
      </c>
      <c r="G31" s="408">
        <f t="shared" si="0"/>
        <v>972</v>
      </c>
      <c r="H31" s="409"/>
      <c r="I31" s="406"/>
      <c r="J31" s="410">
        <f t="shared" si="1"/>
        <v>0</v>
      </c>
      <c r="K31" s="410">
        <f t="shared" si="2"/>
        <v>972</v>
      </c>
    </row>
    <row r="32" spans="1:11" ht="21.75" customHeight="1" thickBot="1">
      <c r="A32" s="38" t="s">
        <v>208</v>
      </c>
      <c r="B32" s="157"/>
      <c r="C32" s="431"/>
      <c r="D32" s="431"/>
      <c r="E32" s="432">
        <f>SUM(E6:E31)</f>
        <v>55</v>
      </c>
      <c r="F32" s="433"/>
      <c r="G32" s="408">
        <f>SUM(G6:G31)</f>
        <v>17617.5</v>
      </c>
      <c r="H32" s="434">
        <f>SUM(H6:H31)</f>
        <v>0</v>
      </c>
      <c r="I32" s="431"/>
      <c r="J32" s="410">
        <f>SUM(J6:J31)</f>
        <v>0</v>
      </c>
      <c r="K32" s="410">
        <f>SUM(K6:K31)</f>
        <v>17617.5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7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12" customHeight="1"/>
  <cols>
    <col min="1" max="1" width="10.125" style="4" customWidth="1"/>
    <col min="2" max="2" width="8.875" style="4" customWidth="1"/>
    <col min="3" max="253" width="8.25390625" style="4" customWidth="1"/>
    <col min="254" max="16384" width="10.75390625" style="4" customWidth="1"/>
  </cols>
  <sheetData>
    <row r="1" spans="1:10" ht="18.75" customHeight="1">
      <c r="A1" s="42" t="s">
        <v>195</v>
      </c>
      <c r="B1" s="5"/>
      <c r="C1" s="5"/>
      <c r="E1" s="5"/>
      <c r="F1" s="6" t="s">
        <v>122</v>
      </c>
      <c r="G1" s="5"/>
      <c r="H1" s="5"/>
      <c r="I1" s="5"/>
      <c r="J1" s="5"/>
    </row>
    <row r="2" spans="1:10" ht="12" customHeight="1">
      <c r="A2" s="42" t="s">
        <v>197</v>
      </c>
      <c r="B2" s="5"/>
      <c r="C2" s="5"/>
      <c r="E2" s="5"/>
      <c r="F2" s="132" t="s">
        <v>123</v>
      </c>
      <c r="G2" s="5"/>
      <c r="H2" s="5"/>
      <c r="I2" s="5"/>
      <c r="J2" s="5"/>
    </row>
    <row r="3" spans="1:10" ht="19.5" customHeight="1" thickBot="1">
      <c r="A3"/>
      <c r="B3" s="5"/>
      <c r="C3" s="5"/>
      <c r="E3" s="5"/>
      <c r="F3" s="5"/>
      <c r="G3" s="5"/>
      <c r="H3" s="5"/>
      <c r="I3" s="5"/>
      <c r="J3" s="5"/>
    </row>
    <row r="4" spans="1:12" ht="14.25" customHeight="1">
      <c r="A4" s="133"/>
      <c r="B4" s="134"/>
      <c r="C4" s="135"/>
      <c r="D4" s="136"/>
      <c r="E4" s="135"/>
      <c r="F4" s="135"/>
      <c r="G4" s="137" t="s">
        <v>124</v>
      </c>
      <c r="H4" s="137" t="s">
        <v>125</v>
      </c>
      <c r="I4" s="135"/>
      <c r="J4" s="134"/>
      <c r="K4" s="138" t="s">
        <v>126</v>
      </c>
      <c r="L4" s="139"/>
    </row>
    <row r="5" spans="1:12" ht="19.5" customHeight="1" thickBot="1">
      <c r="A5" s="140" t="s">
        <v>200</v>
      </c>
      <c r="B5" s="141" t="s">
        <v>201</v>
      </c>
      <c r="C5" s="142" t="s">
        <v>127</v>
      </c>
      <c r="D5" s="142" t="s">
        <v>128</v>
      </c>
      <c r="E5" s="142" t="s">
        <v>129</v>
      </c>
      <c r="F5" s="142" t="s">
        <v>130</v>
      </c>
      <c r="G5" s="142" t="s">
        <v>131</v>
      </c>
      <c r="H5" s="143" t="s">
        <v>132</v>
      </c>
      <c r="I5" s="142" t="s">
        <v>133</v>
      </c>
      <c r="J5" s="144" t="s">
        <v>208</v>
      </c>
      <c r="K5" s="145" t="s">
        <v>78</v>
      </c>
      <c r="L5" s="146" t="s">
        <v>210</v>
      </c>
    </row>
    <row r="6" spans="1:12" ht="12" customHeight="1">
      <c r="A6" s="147" t="s">
        <v>212</v>
      </c>
      <c r="B6" s="148" t="s">
        <v>213</v>
      </c>
      <c r="C6" s="105"/>
      <c r="D6" s="105"/>
      <c r="E6" s="105"/>
      <c r="F6" s="105"/>
      <c r="G6" s="105"/>
      <c r="H6" s="105"/>
      <c r="I6" s="105"/>
      <c r="J6" s="149">
        <f aca="true" t="shared" si="0" ref="J6:J32">SUM(C6:I6)</f>
        <v>0</v>
      </c>
      <c r="K6" s="60"/>
      <c r="L6" s="150"/>
    </row>
    <row r="7" spans="1:12" ht="12" customHeight="1" thickBot="1">
      <c r="A7" s="38"/>
      <c r="B7" s="151" t="s">
        <v>214</v>
      </c>
      <c r="C7" s="108"/>
      <c r="D7" s="108"/>
      <c r="E7" s="108"/>
      <c r="F7" s="108"/>
      <c r="G7" s="108"/>
      <c r="H7" s="108"/>
      <c r="I7" s="108"/>
      <c r="J7" s="152">
        <f t="shared" si="0"/>
        <v>0</v>
      </c>
      <c r="K7" s="153"/>
      <c r="L7" s="154"/>
    </row>
    <row r="8" spans="1:12" ht="12" customHeight="1">
      <c r="A8" s="155" t="s">
        <v>215</v>
      </c>
      <c r="B8" s="156" t="s">
        <v>216</v>
      </c>
      <c r="C8" s="87"/>
      <c r="D8" s="87"/>
      <c r="E8" s="87"/>
      <c r="F8" s="87"/>
      <c r="G8" s="87"/>
      <c r="H8" s="87"/>
      <c r="I8" s="87"/>
      <c r="J8" s="149">
        <f t="shared" si="0"/>
        <v>0</v>
      </c>
      <c r="K8" s="60"/>
      <c r="L8" s="150"/>
    </row>
    <row r="9" spans="1:12" ht="12" customHeight="1" thickBot="1">
      <c r="A9" s="38"/>
      <c r="B9" s="151" t="s">
        <v>217</v>
      </c>
      <c r="C9" s="108"/>
      <c r="D9" s="108"/>
      <c r="E9" s="108"/>
      <c r="F9" s="108"/>
      <c r="G9" s="108"/>
      <c r="H9" s="108"/>
      <c r="I9" s="108"/>
      <c r="J9" s="152">
        <f t="shared" si="0"/>
        <v>0</v>
      </c>
      <c r="K9" s="153"/>
      <c r="L9" s="154"/>
    </row>
    <row r="10" spans="1:12" ht="12" customHeight="1">
      <c r="A10" s="155" t="s">
        <v>218</v>
      </c>
      <c r="B10" s="156" t="s">
        <v>219</v>
      </c>
      <c r="C10" s="87"/>
      <c r="D10" s="87"/>
      <c r="E10" s="87"/>
      <c r="F10" s="87"/>
      <c r="G10" s="87"/>
      <c r="H10" s="87"/>
      <c r="I10" s="87"/>
      <c r="J10" s="149">
        <f t="shared" si="0"/>
        <v>0</v>
      </c>
      <c r="K10" s="60"/>
      <c r="L10" s="150"/>
    </row>
    <row r="11" spans="1:12" ht="12" customHeight="1">
      <c r="A11" s="155"/>
      <c r="B11" s="156" t="s">
        <v>220</v>
      </c>
      <c r="C11" s="87"/>
      <c r="D11" s="87"/>
      <c r="E11" s="87"/>
      <c r="F11" s="87"/>
      <c r="G11" s="87"/>
      <c r="H11" s="87"/>
      <c r="I11" s="87"/>
      <c r="J11" s="149">
        <f t="shared" si="0"/>
        <v>0</v>
      </c>
      <c r="K11" s="60"/>
      <c r="L11" s="150"/>
    </row>
    <row r="12" spans="1:12" ht="12" customHeight="1" thickBot="1">
      <c r="A12" s="38"/>
      <c r="B12" s="151" t="s">
        <v>221</v>
      </c>
      <c r="C12" s="108"/>
      <c r="D12" s="108"/>
      <c r="E12" s="108"/>
      <c r="F12" s="108"/>
      <c r="G12" s="108"/>
      <c r="H12" s="108"/>
      <c r="I12" s="108"/>
      <c r="J12" s="152">
        <f t="shared" si="0"/>
        <v>0</v>
      </c>
      <c r="K12" s="153"/>
      <c r="L12" s="154"/>
    </row>
    <row r="13" spans="1:12" ht="12" customHeight="1">
      <c r="A13" s="155" t="s">
        <v>222</v>
      </c>
      <c r="B13" s="156" t="s">
        <v>223</v>
      </c>
      <c r="C13" s="87"/>
      <c r="D13" s="87"/>
      <c r="E13" s="87"/>
      <c r="F13" s="87"/>
      <c r="G13" s="87"/>
      <c r="H13" s="87"/>
      <c r="I13" s="87"/>
      <c r="J13" s="149">
        <f t="shared" si="0"/>
        <v>0</v>
      </c>
      <c r="K13" s="60"/>
      <c r="L13" s="150"/>
    </row>
    <row r="14" spans="1:12" ht="12" customHeight="1" thickBot="1">
      <c r="A14" s="38"/>
      <c r="B14" s="151" t="s">
        <v>224</v>
      </c>
      <c r="C14" s="108"/>
      <c r="D14" s="108"/>
      <c r="E14" s="108"/>
      <c r="F14" s="108"/>
      <c r="G14" s="108"/>
      <c r="H14" s="108"/>
      <c r="I14" s="108"/>
      <c r="J14" s="152">
        <f t="shared" si="0"/>
        <v>0</v>
      </c>
      <c r="K14" s="153"/>
      <c r="L14" s="154"/>
    </row>
    <row r="15" spans="1:12" ht="12" customHeight="1">
      <c r="A15" s="155" t="s">
        <v>225</v>
      </c>
      <c r="B15" s="156" t="s">
        <v>226</v>
      </c>
      <c r="C15" s="87"/>
      <c r="D15" s="87"/>
      <c r="E15" s="87"/>
      <c r="F15" s="87"/>
      <c r="G15" s="87"/>
      <c r="H15" s="87"/>
      <c r="I15" s="87"/>
      <c r="J15" s="149">
        <f t="shared" si="0"/>
        <v>0</v>
      </c>
      <c r="K15" s="60"/>
      <c r="L15" s="150"/>
    </row>
    <row r="16" spans="1:12" ht="12" customHeight="1" thickBot="1">
      <c r="A16" s="38"/>
      <c r="B16" s="151" t="s">
        <v>227</v>
      </c>
      <c r="C16" s="108"/>
      <c r="D16" s="108"/>
      <c r="E16" s="108"/>
      <c r="F16" s="108"/>
      <c r="G16" s="108"/>
      <c r="H16" s="108"/>
      <c r="I16" s="108"/>
      <c r="J16" s="152">
        <f t="shared" si="0"/>
        <v>0</v>
      </c>
      <c r="K16" s="153"/>
      <c r="L16" s="154"/>
    </row>
    <row r="17" spans="1:12" ht="12" customHeight="1">
      <c r="A17" s="155" t="s">
        <v>228</v>
      </c>
      <c r="B17" s="156" t="s">
        <v>229</v>
      </c>
      <c r="C17" s="87"/>
      <c r="D17" s="87"/>
      <c r="E17" s="87"/>
      <c r="F17" s="87"/>
      <c r="G17" s="87"/>
      <c r="H17" s="87"/>
      <c r="I17" s="87"/>
      <c r="J17" s="149">
        <f t="shared" si="0"/>
        <v>0</v>
      </c>
      <c r="K17" s="60"/>
      <c r="L17" s="150"/>
    </row>
    <row r="18" spans="1:12" ht="12" customHeight="1" thickBot="1">
      <c r="A18" s="38"/>
      <c r="B18" s="151" t="s">
        <v>0</v>
      </c>
      <c r="C18" s="108"/>
      <c r="D18" s="108"/>
      <c r="E18" s="108"/>
      <c r="F18" s="108"/>
      <c r="G18" s="108"/>
      <c r="H18" s="108"/>
      <c r="I18" s="108"/>
      <c r="J18" s="152">
        <f t="shared" si="0"/>
        <v>0</v>
      </c>
      <c r="K18" s="153"/>
      <c r="L18" s="154"/>
    </row>
    <row r="19" spans="1:12" ht="12" customHeight="1">
      <c r="A19" s="155" t="s">
        <v>1</v>
      </c>
      <c r="B19" s="156" t="s">
        <v>2</v>
      </c>
      <c r="C19" s="87"/>
      <c r="D19" s="87"/>
      <c r="E19" s="87"/>
      <c r="F19" s="87"/>
      <c r="G19" s="87"/>
      <c r="H19" s="87"/>
      <c r="I19" s="87"/>
      <c r="J19" s="149">
        <f t="shared" si="0"/>
        <v>0</v>
      </c>
      <c r="K19" s="60"/>
      <c r="L19" s="150"/>
    </row>
    <row r="20" spans="1:12" ht="12" customHeight="1" thickBot="1">
      <c r="A20" s="38"/>
      <c r="B20" s="151" t="s">
        <v>3</v>
      </c>
      <c r="C20" s="108"/>
      <c r="D20" s="108"/>
      <c r="E20" s="108"/>
      <c r="F20" s="108"/>
      <c r="G20" s="108"/>
      <c r="H20" s="108"/>
      <c r="I20" s="108"/>
      <c r="J20" s="152">
        <f t="shared" si="0"/>
        <v>0</v>
      </c>
      <c r="K20" s="153"/>
      <c r="L20" s="154"/>
    </row>
    <row r="21" spans="1:12" ht="12" customHeight="1">
      <c r="A21" s="155" t="s">
        <v>4</v>
      </c>
      <c r="B21" s="156" t="s">
        <v>5</v>
      </c>
      <c r="C21" s="87"/>
      <c r="D21" s="87"/>
      <c r="E21" s="87"/>
      <c r="F21" s="87"/>
      <c r="G21" s="87"/>
      <c r="H21" s="87"/>
      <c r="I21" s="87"/>
      <c r="J21" s="149">
        <f t="shared" si="0"/>
        <v>0</v>
      </c>
      <c r="K21" s="60"/>
      <c r="L21" s="150"/>
    </row>
    <row r="22" spans="1:12" ht="12" customHeight="1">
      <c r="A22" s="155"/>
      <c r="B22" s="156" t="s">
        <v>7</v>
      </c>
      <c r="C22" s="87"/>
      <c r="D22" s="87"/>
      <c r="E22" s="87"/>
      <c r="F22" s="87"/>
      <c r="G22" s="87"/>
      <c r="H22" s="87"/>
      <c r="I22" s="87"/>
      <c r="J22" s="149">
        <f t="shared" si="0"/>
        <v>0</v>
      </c>
      <c r="K22" s="60"/>
      <c r="L22" s="150"/>
    </row>
    <row r="23" spans="1:12" ht="12" customHeight="1" thickBot="1">
      <c r="A23" s="38"/>
      <c r="B23" s="151" t="s">
        <v>8</v>
      </c>
      <c r="C23" s="108"/>
      <c r="D23" s="108"/>
      <c r="E23" s="108"/>
      <c r="F23" s="108"/>
      <c r="G23" s="108"/>
      <c r="H23" s="108"/>
      <c r="I23" s="108"/>
      <c r="J23" s="152">
        <f t="shared" si="0"/>
        <v>0</v>
      </c>
      <c r="K23" s="153"/>
      <c r="L23" s="154"/>
    </row>
    <row r="24" spans="1:12" ht="12" customHeight="1">
      <c r="A24" s="155" t="s">
        <v>9</v>
      </c>
      <c r="B24" s="156" t="s">
        <v>10</v>
      </c>
      <c r="C24" s="87"/>
      <c r="D24" s="87"/>
      <c r="E24" s="87"/>
      <c r="F24" s="87"/>
      <c r="G24" s="87"/>
      <c r="H24" s="87"/>
      <c r="I24" s="87"/>
      <c r="J24" s="149">
        <f t="shared" si="0"/>
        <v>0</v>
      </c>
      <c r="K24" s="60"/>
      <c r="L24" s="150"/>
    </row>
    <row r="25" spans="1:12" ht="12" customHeight="1" thickBot="1">
      <c r="A25" s="38"/>
      <c r="B25" s="151" t="s">
        <v>11</v>
      </c>
      <c r="C25" s="108"/>
      <c r="D25" s="108"/>
      <c r="E25" s="108"/>
      <c r="F25" s="108"/>
      <c r="G25" s="108"/>
      <c r="H25" s="108"/>
      <c r="I25" s="108"/>
      <c r="J25" s="152">
        <f t="shared" si="0"/>
        <v>0</v>
      </c>
      <c r="K25" s="153"/>
      <c r="L25" s="154"/>
    </row>
    <row r="26" spans="1:12" ht="12" customHeight="1">
      <c r="A26" s="155" t="s">
        <v>12</v>
      </c>
      <c r="B26" s="156" t="s">
        <v>13</v>
      </c>
      <c r="C26" s="87"/>
      <c r="D26" s="87"/>
      <c r="E26" s="87"/>
      <c r="F26" s="87"/>
      <c r="G26" s="87"/>
      <c r="H26" s="87"/>
      <c r="I26" s="87"/>
      <c r="J26" s="149">
        <f t="shared" si="0"/>
        <v>0</v>
      </c>
      <c r="K26" s="60"/>
      <c r="L26" s="150"/>
    </row>
    <row r="27" spans="1:12" ht="12" customHeight="1" thickBot="1">
      <c r="A27" s="38"/>
      <c r="B27" s="151" t="s">
        <v>14</v>
      </c>
      <c r="C27" s="108"/>
      <c r="D27" s="108"/>
      <c r="E27" s="108"/>
      <c r="F27" s="108"/>
      <c r="G27" s="108"/>
      <c r="H27" s="108"/>
      <c r="I27" s="108"/>
      <c r="J27" s="152">
        <f t="shared" si="0"/>
        <v>0</v>
      </c>
      <c r="K27" s="153"/>
      <c r="L27" s="154"/>
    </row>
    <row r="28" spans="1:12" ht="12" customHeight="1">
      <c r="A28" s="155" t="s">
        <v>15</v>
      </c>
      <c r="B28" s="156" t="s">
        <v>16</v>
      </c>
      <c r="C28" s="87"/>
      <c r="D28" s="87"/>
      <c r="E28" s="87"/>
      <c r="F28" s="87"/>
      <c r="G28" s="87"/>
      <c r="H28" s="87"/>
      <c r="I28" s="87"/>
      <c r="J28" s="149">
        <f t="shared" si="0"/>
        <v>0</v>
      </c>
      <c r="K28" s="60"/>
      <c r="L28" s="150"/>
    </row>
    <row r="29" spans="1:12" ht="12" customHeight="1" thickBot="1">
      <c r="A29" s="38"/>
      <c r="B29" s="151" t="s">
        <v>17</v>
      </c>
      <c r="C29" s="108"/>
      <c r="D29" s="108"/>
      <c r="E29" s="108"/>
      <c r="F29" s="108"/>
      <c r="G29" s="108"/>
      <c r="H29" s="108"/>
      <c r="I29" s="108"/>
      <c r="J29" s="152">
        <f t="shared" si="0"/>
        <v>0</v>
      </c>
      <c r="K29" s="153"/>
      <c r="L29" s="154"/>
    </row>
    <row r="30" spans="1:12" ht="12" customHeight="1">
      <c r="A30" s="155" t="s">
        <v>18</v>
      </c>
      <c r="B30" s="156" t="s">
        <v>19</v>
      </c>
      <c r="C30" s="87"/>
      <c r="D30" s="87"/>
      <c r="E30" s="87"/>
      <c r="F30" s="87"/>
      <c r="G30" s="87"/>
      <c r="H30" s="87"/>
      <c r="I30" s="87"/>
      <c r="J30" s="149">
        <f t="shared" si="0"/>
        <v>0</v>
      </c>
      <c r="K30" s="60"/>
      <c r="L30" s="150"/>
    </row>
    <row r="31" spans="1:12" ht="12" customHeight="1" thickBot="1">
      <c r="A31" s="38"/>
      <c r="B31" s="151" t="s">
        <v>20</v>
      </c>
      <c r="C31" s="108"/>
      <c r="D31" s="108"/>
      <c r="E31" s="108"/>
      <c r="F31" s="108"/>
      <c r="G31" s="108"/>
      <c r="H31" s="108"/>
      <c r="I31" s="108"/>
      <c r="J31" s="152">
        <f t="shared" si="0"/>
        <v>0</v>
      </c>
      <c r="K31" s="153"/>
      <c r="L31" s="154"/>
    </row>
    <row r="32" spans="1:12" ht="12" customHeight="1" thickBot="1">
      <c r="A32" s="38" t="s">
        <v>208</v>
      </c>
      <c r="B32" s="157"/>
      <c r="C32" s="158">
        <f aca="true" t="shared" si="1" ref="C32:I32">SUM(C6:C31)</f>
        <v>0</v>
      </c>
      <c r="D32" s="158">
        <f t="shared" si="1"/>
        <v>0</v>
      </c>
      <c r="E32" s="158">
        <f t="shared" si="1"/>
        <v>0</v>
      </c>
      <c r="F32" s="158">
        <f t="shared" si="1"/>
        <v>0</v>
      </c>
      <c r="G32" s="158">
        <f t="shared" si="1"/>
        <v>0</v>
      </c>
      <c r="H32" s="158">
        <f t="shared" si="1"/>
        <v>0</v>
      </c>
      <c r="I32" s="158">
        <f t="shared" si="1"/>
        <v>0</v>
      </c>
      <c r="J32" s="152">
        <f t="shared" si="0"/>
        <v>0</v>
      </c>
      <c r="K32" s="157"/>
      <c r="L32" s="159">
        <f>SUM(L6:L31)</f>
        <v>0</v>
      </c>
    </row>
    <row r="33" spans="1:10" ht="12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8" customHeight="1">
      <c r="A34" s="5"/>
      <c r="B34" s="5"/>
      <c r="C34" s="5"/>
      <c r="E34" s="5"/>
      <c r="F34" s="6" t="s">
        <v>134</v>
      </c>
      <c r="G34" s="5"/>
      <c r="H34" s="5"/>
      <c r="I34" s="5"/>
      <c r="J34" s="5"/>
    </row>
    <row r="35" spans="1:10" ht="12" customHeight="1">
      <c r="A35" s="5"/>
      <c r="B35" s="5"/>
      <c r="C35" s="5"/>
      <c r="E35" s="5"/>
      <c r="F35" s="132" t="s">
        <v>123</v>
      </c>
      <c r="G35" s="5"/>
      <c r="H35" s="5"/>
      <c r="I35" s="5"/>
      <c r="J35" s="5"/>
    </row>
    <row r="36" spans="1:10" ht="12" customHeight="1" thickBot="1">
      <c r="A36" s="5"/>
      <c r="B36" s="5"/>
      <c r="C36" s="5"/>
      <c r="E36" s="5"/>
      <c r="F36" s="6"/>
      <c r="G36" s="5"/>
      <c r="H36" s="5"/>
      <c r="I36" s="5"/>
      <c r="J36" s="5"/>
    </row>
    <row r="37" spans="1:12" ht="14.25" customHeight="1">
      <c r="A37" s="133"/>
      <c r="B37" s="134"/>
      <c r="C37" s="135"/>
      <c r="D37" s="136"/>
      <c r="E37" s="135"/>
      <c r="F37" s="135"/>
      <c r="G37" s="137" t="s">
        <v>124</v>
      </c>
      <c r="H37" s="137" t="s">
        <v>125</v>
      </c>
      <c r="I37" s="135"/>
      <c r="J37" s="134"/>
      <c r="K37" s="138" t="s">
        <v>126</v>
      </c>
      <c r="L37" s="139"/>
    </row>
    <row r="38" spans="1:12" ht="19.5" customHeight="1" thickBot="1">
      <c r="A38" s="140" t="s">
        <v>200</v>
      </c>
      <c r="B38" s="141" t="s">
        <v>201</v>
      </c>
      <c r="C38" s="142" t="s">
        <v>127</v>
      </c>
      <c r="D38" s="142" t="s">
        <v>128</v>
      </c>
      <c r="E38" s="142" t="s">
        <v>129</v>
      </c>
      <c r="F38" s="142" t="s">
        <v>130</v>
      </c>
      <c r="G38" s="160" t="s">
        <v>131</v>
      </c>
      <c r="H38" s="143" t="s">
        <v>132</v>
      </c>
      <c r="I38" s="142" t="s">
        <v>133</v>
      </c>
      <c r="J38" s="144" t="s">
        <v>208</v>
      </c>
      <c r="K38" s="145" t="s">
        <v>78</v>
      </c>
      <c r="L38" s="146" t="s">
        <v>210</v>
      </c>
    </row>
    <row r="39" spans="1:12" ht="12" customHeight="1">
      <c r="A39" s="147" t="s">
        <v>212</v>
      </c>
      <c r="B39" s="148" t="s">
        <v>213</v>
      </c>
      <c r="C39" s="105"/>
      <c r="D39" s="105"/>
      <c r="E39" s="105"/>
      <c r="F39" s="105"/>
      <c r="G39" s="105"/>
      <c r="H39" s="105"/>
      <c r="I39" s="105"/>
      <c r="J39" s="149">
        <f aca="true" t="shared" si="2" ref="J39:J65">SUM(C39:I39)</f>
        <v>0</v>
      </c>
      <c r="K39" s="60"/>
      <c r="L39" s="150"/>
    </row>
    <row r="40" spans="1:12" ht="12" customHeight="1" thickBot="1">
      <c r="A40" s="38"/>
      <c r="B40" s="151" t="s">
        <v>214</v>
      </c>
      <c r="C40" s="108"/>
      <c r="D40" s="108"/>
      <c r="E40" s="108"/>
      <c r="F40" s="108"/>
      <c r="G40" s="108"/>
      <c r="H40" s="108"/>
      <c r="I40" s="108"/>
      <c r="J40" s="152">
        <f t="shared" si="2"/>
        <v>0</v>
      </c>
      <c r="K40" s="153"/>
      <c r="L40" s="154"/>
    </row>
    <row r="41" spans="1:12" ht="12" customHeight="1">
      <c r="A41" s="155" t="s">
        <v>215</v>
      </c>
      <c r="B41" s="156" t="s">
        <v>216</v>
      </c>
      <c r="C41" s="87"/>
      <c r="D41" s="87"/>
      <c r="E41" s="87"/>
      <c r="F41" s="87"/>
      <c r="G41" s="87"/>
      <c r="H41" s="87"/>
      <c r="I41" s="87"/>
      <c r="J41" s="149">
        <f t="shared" si="2"/>
        <v>0</v>
      </c>
      <c r="K41" s="60"/>
      <c r="L41" s="150"/>
    </row>
    <row r="42" spans="1:12" ht="12" customHeight="1" thickBot="1">
      <c r="A42" s="38"/>
      <c r="B42" s="151" t="s">
        <v>217</v>
      </c>
      <c r="C42" s="108"/>
      <c r="D42" s="108"/>
      <c r="E42" s="108"/>
      <c r="F42" s="108"/>
      <c r="G42" s="108"/>
      <c r="H42" s="108"/>
      <c r="I42" s="108"/>
      <c r="J42" s="152">
        <f t="shared" si="2"/>
        <v>0</v>
      </c>
      <c r="K42" s="153"/>
      <c r="L42" s="154"/>
    </row>
    <row r="43" spans="1:12" ht="12" customHeight="1">
      <c r="A43" s="155" t="s">
        <v>218</v>
      </c>
      <c r="B43" s="156" t="s">
        <v>219</v>
      </c>
      <c r="C43" s="87"/>
      <c r="D43" s="87"/>
      <c r="E43" s="87"/>
      <c r="F43" s="87"/>
      <c r="G43" s="87"/>
      <c r="H43" s="87"/>
      <c r="I43" s="87"/>
      <c r="J43" s="149">
        <f t="shared" si="2"/>
        <v>0</v>
      </c>
      <c r="K43" s="60"/>
      <c r="L43" s="150"/>
    </row>
    <row r="44" spans="1:12" ht="12" customHeight="1">
      <c r="A44" s="155"/>
      <c r="B44" s="156" t="s">
        <v>220</v>
      </c>
      <c r="C44" s="87"/>
      <c r="D44" s="87"/>
      <c r="E44" s="87"/>
      <c r="F44" s="87"/>
      <c r="G44" s="87"/>
      <c r="H44" s="87"/>
      <c r="I44" s="87"/>
      <c r="J44" s="149">
        <f t="shared" si="2"/>
        <v>0</v>
      </c>
      <c r="K44" s="60"/>
      <c r="L44" s="150"/>
    </row>
    <row r="45" spans="1:12" ht="12" customHeight="1" thickBot="1">
      <c r="A45" s="38"/>
      <c r="B45" s="151" t="s">
        <v>221</v>
      </c>
      <c r="C45" s="108"/>
      <c r="D45" s="108"/>
      <c r="E45" s="108"/>
      <c r="F45" s="108"/>
      <c r="G45" s="108"/>
      <c r="H45" s="108"/>
      <c r="I45" s="108"/>
      <c r="J45" s="152">
        <f t="shared" si="2"/>
        <v>0</v>
      </c>
      <c r="K45" s="153"/>
      <c r="L45" s="154"/>
    </row>
    <row r="46" spans="1:12" ht="12" customHeight="1">
      <c r="A46" s="155" t="s">
        <v>222</v>
      </c>
      <c r="B46" s="156" t="s">
        <v>223</v>
      </c>
      <c r="C46" s="87"/>
      <c r="D46" s="87"/>
      <c r="E46" s="87"/>
      <c r="F46" s="87"/>
      <c r="G46" s="87"/>
      <c r="H46" s="87"/>
      <c r="I46" s="87"/>
      <c r="J46" s="149">
        <f t="shared" si="2"/>
        <v>0</v>
      </c>
      <c r="K46" s="60"/>
      <c r="L46" s="150"/>
    </row>
    <row r="47" spans="1:12" ht="12" customHeight="1" thickBot="1">
      <c r="A47" s="38"/>
      <c r="B47" s="151" t="s">
        <v>224</v>
      </c>
      <c r="C47" s="108"/>
      <c r="D47" s="108"/>
      <c r="E47" s="108"/>
      <c r="F47" s="108"/>
      <c r="G47" s="108"/>
      <c r="H47" s="108"/>
      <c r="I47" s="108"/>
      <c r="J47" s="152">
        <f t="shared" si="2"/>
        <v>0</v>
      </c>
      <c r="K47" s="153"/>
      <c r="L47" s="154"/>
    </row>
    <row r="48" spans="1:12" ht="12" customHeight="1">
      <c r="A48" s="155" t="s">
        <v>225</v>
      </c>
      <c r="B48" s="156" t="s">
        <v>226</v>
      </c>
      <c r="C48" s="87"/>
      <c r="D48" s="87"/>
      <c r="E48" s="87"/>
      <c r="F48" s="87"/>
      <c r="G48" s="87"/>
      <c r="H48" s="87"/>
      <c r="I48" s="87"/>
      <c r="J48" s="149">
        <f t="shared" si="2"/>
        <v>0</v>
      </c>
      <c r="K48" s="60"/>
      <c r="L48" s="150"/>
    </row>
    <row r="49" spans="1:12" ht="12" customHeight="1" thickBot="1">
      <c r="A49" s="38"/>
      <c r="B49" s="151" t="s">
        <v>227</v>
      </c>
      <c r="C49" s="108"/>
      <c r="D49" s="108"/>
      <c r="E49" s="108"/>
      <c r="F49" s="108"/>
      <c r="G49" s="108"/>
      <c r="H49" s="108"/>
      <c r="I49" s="108"/>
      <c r="J49" s="152">
        <f t="shared" si="2"/>
        <v>0</v>
      </c>
      <c r="K49" s="153"/>
      <c r="L49" s="154"/>
    </row>
    <row r="50" spans="1:12" ht="12" customHeight="1">
      <c r="A50" s="155" t="s">
        <v>228</v>
      </c>
      <c r="B50" s="156" t="s">
        <v>229</v>
      </c>
      <c r="C50" s="87"/>
      <c r="D50" s="87"/>
      <c r="E50" s="87"/>
      <c r="F50" s="87"/>
      <c r="G50" s="87"/>
      <c r="H50" s="87"/>
      <c r="I50" s="87"/>
      <c r="J50" s="149">
        <f t="shared" si="2"/>
        <v>0</v>
      </c>
      <c r="K50" s="60"/>
      <c r="L50" s="150"/>
    </row>
    <row r="51" spans="1:12" ht="12" customHeight="1" thickBot="1">
      <c r="A51" s="38"/>
      <c r="B51" s="151" t="s">
        <v>0</v>
      </c>
      <c r="C51" s="108"/>
      <c r="D51" s="108"/>
      <c r="E51" s="108"/>
      <c r="F51" s="108"/>
      <c r="G51" s="108"/>
      <c r="H51" s="108"/>
      <c r="I51" s="108"/>
      <c r="J51" s="152">
        <f t="shared" si="2"/>
        <v>0</v>
      </c>
      <c r="K51" s="153"/>
      <c r="L51" s="154"/>
    </row>
    <row r="52" spans="1:12" ht="12" customHeight="1">
      <c r="A52" s="155" t="s">
        <v>1</v>
      </c>
      <c r="B52" s="156" t="s">
        <v>2</v>
      </c>
      <c r="C52" s="87"/>
      <c r="D52" s="87"/>
      <c r="E52" s="87"/>
      <c r="F52" s="87"/>
      <c r="G52" s="87"/>
      <c r="H52" s="87"/>
      <c r="I52" s="87"/>
      <c r="J52" s="149">
        <f t="shared" si="2"/>
        <v>0</v>
      </c>
      <c r="K52" s="60"/>
      <c r="L52" s="150"/>
    </row>
    <row r="53" spans="1:12" ht="12" customHeight="1" thickBot="1">
      <c r="A53" s="38"/>
      <c r="B53" s="151" t="s">
        <v>3</v>
      </c>
      <c r="C53" s="108"/>
      <c r="D53" s="108"/>
      <c r="E53" s="108"/>
      <c r="F53" s="108"/>
      <c r="G53" s="108"/>
      <c r="H53" s="108"/>
      <c r="I53" s="108"/>
      <c r="J53" s="152">
        <f t="shared" si="2"/>
        <v>0</v>
      </c>
      <c r="K53" s="153"/>
      <c r="L53" s="154"/>
    </row>
    <row r="54" spans="1:12" ht="12" customHeight="1">
      <c r="A54" s="155" t="s">
        <v>4</v>
      </c>
      <c r="B54" s="156" t="s">
        <v>5</v>
      </c>
      <c r="C54" s="87"/>
      <c r="D54" s="87"/>
      <c r="E54" s="87"/>
      <c r="F54" s="87"/>
      <c r="G54" s="87"/>
      <c r="H54" s="87"/>
      <c r="I54" s="87"/>
      <c r="J54" s="149">
        <f t="shared" si="2"/>
        <v>0</v>
      </c>
      <c r="K54" s="60"/>
      <c r="L54" s="150"/>
    </row>
    <row r="55" spans="1:12" ht="12" customHeight="1">
      <c r="A55" s="155"/>
      <c r="B55" s="156" t="s">
        <v>7</v>
      </c>
      <c r="C55" s="87"/>
      <c r="D55" s="87"/>
      <c r="E55" s="87"/>
      <c r="F55" s="87"/>
      <c r="G55" s="87"/>
      <c r="H55" s="87"/>
      <c r="I55" s="87"/>
      <c r="J55" s="149">
        <f t="shared" si="2"/>
        <v>0</v>
      </c>
      <c r="K55" s="60"/>
      <c r="L55" s="150"/>
    </row>
    <row r="56" spans="1:12" ht="12" customHeight="1" thickBot="1">
      <c r="A56" s="38"/>
      <c r="B56" s="151" t="s">
        <v>8</v>
      </c>
      <c r="C56" s="108"/>
      <c r="D56" s="108"/>
      <c r="E56" s="108"/>
      <c r="F56" s="108"/>
      <c r="G56" s="108"/>
      <c r="H56" s="108"/>
      <c r="I56" s="108"/>
      <c r="J56" s="152">
        <f t="shared" si="2"/>
        <v>0</v>
      </c>
      <c r="K56" s="153"/>
      <c r="L56" s="154"/>
    </row>
    <row r="57" spans="1:12" ht="12" customHeight="1">
      <c r="A57" s="155" t="s">
        <v>9</v>
      </c>
      <c r="B57" s="156" t="s">
        <v>10</v>
      </c>
      <c r="C57" s="87"/>
      <c r="D57" s="87"/>
      <c r="E57" s="87"/>
      <c r="F57" s="87"/>
      <c r="G57" s="87"/>
      <c r="H57" s="87"/>
      <c r="I57" s="87"/>
      <c r="J57" s="149">
        <f t="shared" si="2"/>
        <v>0</v>
      </c>
      <c r="K57" s="60"/>
      <c r="L57" s="150"/>
    </row>
    <row r="58" spans="1:12" ht="12" customHeight="1" thickBot="1">
      <c r="A58" s="38"/>
      <c r="B58" s="151" t="s">
        <v>11</v>
      </c>
      <c r="C58" s="108"/>
      <c r="D58" s="108"/>
      <c r="E58" s="108"/>
      <c r="F58" s="108"/>
      <c r="G58" s="108"/>
      <c r="H58" s="108"/>
      <c r="I58" s="108"/>
      <c r="J58" s="152">
        <f t="shared" si="2"/>
        <v>0</v>
      </c>
      <c r="K58" s="153"/>
      <c r="L58" s="154"/>
    </row>
    <row r="59" spans="1:12" ht="12" customHeight="1">
      <c r="A59" s="155" t="s">
        <v>12</v>
      </c>
      <c r="B59" s="156" t="s">
        <v>13</v>
      </c>
      <c r="C59" s="87"/>
      <c r="D59" s="87"/>
      <c r="E59" s="87"/>
      <c r="F59" s="87"/>
      <c r="G59" s="87"/>
      <c r="H59" s="87"/>
      <c r="I59" s="87"/>
      <c r="J59" s="149">
        <f t="shared" si="2"/>
        <v>0</v>
      </c>
      <c r="K59" s="60"/>
      <c r="L59" s="150"/>
    </row>
    <row r="60" spans="1:12" ht="12" customHeight="1" thickBot="1">
      <c r="A60" s="38"/>
      <c r="B60" s="151" t="s">
        <v>14</v>
      </c>
      <c r="C60" s="108"/>
      <c r="D60" s="108"/>
      <c r="E60" s="108"/>
      <c r="F60" s="108"/>
      <c r="G60" s="108"/>
      <c r="H60" s="108"/>
      <c r="I60" s="108"/>
      <c r="J60" s="152">
        <f t="shared" si="2"/>
        <v>0</v>
      </c>
      <c r="K60" s="153"/>
      <c r="L60" s="154"/>
    </row>
    <row r="61" spans="1:12" ht="12" customHeight="1">
      <c r="A61" s="155" t="s">
        <v>15</v>
      </c>
      <c r="B61" s="156" t="s">
        <v>16</v>
      </c>
      <c r="C61" s="87"/>
      <c r="D61" s="87"/>
      <c r="E61" s="87"/>
      <c r="F61" s="87"/>
      <c r="G61" s="87"/>
      <c r="H61" s="87"/>
      <c r="I61" s="87"/>
      <c r="J61" s="149">
        <f t="shared" si="2"/>
        <v>0</v>
      </c>
      <c r="K61" s="60"/>
      <c r="L61" s="150"/>
    </row>
    <row r="62" spans="1:12" ht="12" customHeight="1" thickBot="1">
      <c r="A62" s="38"/>
      <c r="B62" s="151" t="s">
        <v>17</v>
      </c>
      <c r="C62" s="108"/>
      <c r="D62" s="108"/>
      <c r="E62" s="108"/>
      <c r="F62" s="108"/>
      <c r="G62" s="108"/>
      <c r="H62" s="108"/>
      <c r="I62" s="108"/>
      <c r="J62" s="152">
        <f t="shared" si="2"/>
        <v>0</v>
      </c>
      <c r="K62" s="153"/>
      <c r="L62" s="154"/>
    </row>
    <row r="63" spans="1:12" ht="12" customHeight="1">
      <c r="A63" s="155" t="s">
        <v>18</v>
      </c>
      <c r="B63" s="156" t="s">
        <v>19</v>
      </c>
      <c r="C63" s="87"/>
      <c r="D63" s="87"/>
      <c r="E63" s="87"/>
      <c r="F63" s="87"/>
      <c r="G63" s="87"/>
      <c r="H63" s="87"/>
      <c r="I63" s="87"/>
      <c r="J63" s="149">
        <f t="shared" si="2"/>
        <v>0</v>
      </c>
      <c r="K63" s="60"/>
      <c r="L63" s="150"/>
    </row>
    <row r="64" spans="1:12" ht="12" customHeight="1" thickBot="1">
      <c r="A64" s="38"/>
      <c r="B64" s="151" t="s">
        <v>20</v>
      </c>
      <c r="C64" s="108"/>
      <c r="D64" s="108"/>
      <c r="E64" s="108"/>
      <c r="F64" s="108"/>
      <c r="G64" s="108"/>
      <c r="H64" s="108"/>
      <c r="I64" s="108"/>
      <c r="J64" s="152">
        <f t="shared" si="2"/>
        <v>0</v>
      </c>
      <c r="K64" s="153"/>
      <c r="L64" s="154"/>
    </row>
    <row r="65" spans="1:12" ht="12" customHeight="1" thickBot="1">
      <c r="A65" s="38" t="s">
        <v>208</v>
      </c>
      <c r="B65" s="157"/>
      <c r="C65" s="158">
        <f aca="true" t="shared" si="3" ref="C65:I65">SUM(C39:C64)</f>
        <v>0</v>
      </c>
      <c r="D65" s="158">
        <f t="shared" si="3"/>
        <v>0</v>
      </c>
      <c r="E65" s="158">
        <f t="shared" si="3"/>
        <v>0</v>
      </c>
      <c r="F65" s="158">
        <f t="shared" si="3"/>
        <v>0</v>
      </c>
      <c r="G65" s="158">
        <f t="shared" si="3"/>
        <v>0</v>
      </c>
      <c r="H65" s="158">
        <f t="shared" si="3"/>
        <v>0</v>
      </c>
      <c r="I65" s="158">
        <f t="shared" si="3"/>
        <v>0</v>
      </c>
      <c r="J65" s="152">
        <f t="shared" si="2"/>
        <v>0</v>
      </c>
      <c r="K65" s="157"/>
      <c r="L65" s="159">
        <f>SUM(L39:L64)</f>
        <v>0</v>
      </c>
    </row>
    <row r="66" spans="1:10" ht="12" customHeight="1">
      <c r="A66" s="5"/>
      <c r="B66" s="5"/>
      <c r="C66" s="5"/>
      <c r="E66" s="5"/>
      <c r="F66" s="5"/>
      <c r="G66" s="5"/>
      <c r="H66" s="5"/>
      <c r="I66" s="5"/>
      <c r="J66" s="5"/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showGridLines="0" defaultGridColor="0" zoomScale="85" zoomScaleNormal="85" colorId="37" workbookViewId="0" topLeftCell="A1">
      <pane ySplit="5" topLeftCell="MZI15" activePane="bottomLeft" state="frozen"/>
      <selection pane="topLeft" activeCell="L4" sqref="L4"/>
      <selection pane="bottomLeft" activeCell="A1" sqref="A1"/>
    </sheetView>
  </sheetViews>
  <sheetFormatPr defaultColWidth="11.00390625" defaultRowHeight="15.75" customHeight="1"/>
  <cols>
    <col min="1" max="16384" width="11.375" style="4" customWidth="1"/>
  </cols>
  <sheetData>
    <row r="1" spans="1:6" ht="15.75" customHeight="1">
      <c r="A1" s="42" t="s">
        <v>195</v>
      </c>
      <c r="F1" s="6" t="s">
        <v>135</v>
      </c>
    </row>
    <row r="2" spans="1:6" ht="15.75" customHeight="1">
      <c r="A2" s="42" t="s">
        <v>197</v>
      </c>
      <c r="F2"/>
    </row>
    <row r="3" spans="1:10" ht="15.75" customHeight="1" thickBot="1">
      <c r="A3" s="5"/>
      <c r="B3" s="5"/>
      <c r="C3" s="5"/>
      <c r="D3" s="5"/>
      <c r="E3" s="5"/>
      <c r="G3" s="5"/>
      <c r="H3" s="5"/>
      <c r="I3" s="5"/>
      <c r="J3" s="5"/>
    </row>
    <row r="4" spans="1:10" ht="15.75" customHeight="1">
      <c r="A4" s="12"/>
      <c r="B4" s="112"/>
      <c r="C4" s="112"/>
      <c r="D4" s="46" t="s">
        <v>136</v>
      </c>
      <c r="E4" s="101"/>
      <c r="F4" s="112" t="s">
        <v>137</v>
      </c>
      <c r="G4" s="46" t="s">
        <v>138</v>
      </c>
      <c r="H4" s="46"/>
      <c r="I4" s="101"/>
      <c r="J4" s="161" t="s">
        <v>139</v>
      </c>
    </row>
    <row r="5" spans="1:10" ht="15.75" customHeight="1" thickBot="1">
      <c r="A5" s="77" t="s">
        <v>200</v>
      </c>
      <c r="B5" s="79" t="s">
        <v>201</v>
      </c>
      <c r="C5" s="79" t="s">
        <v>140</v>
      </c>
      <c r="D5" s="52" t="s">
        <v>26</v>
      </c>
      <c r="E5" s="52" t="s">
        <v>211</v>
      </c>
      <c r="F5" s="79" t="s">
        <v>141</v>
      </c>
      <c r="G5" s="52" t="s">
        <v>26</v>
      </c>
      <c r="H5" s="52" t="s">
        <v>142</v>
      </c>
      <c r="I5" s="52" t="s">
        <v>211</v>
      </c>
      <c r="J5" s="54" t="s">
        <v>143</v>
      </c>
    </row>
    <row r="6" spans="1:10" ht="15.75" customHeight="1">
      <c r="A6" s="22" t="s">
        <v>212</v>
      </c>
      <c r="B6" s="24" t="s">
        <v>213</v>
      </c>
      <c r="C6" s="126"/>
      <c r="D6" s="126"/>
      <c r="E6" s="82">
        <f aca="true" t="shared" si="0" ref="E6:E32">IF(C6=0,0,PRODUCT(D6*J6/C6))</f>
        <v>0</v>
      </c>
      <c r="F6" s="126">
        <f aca="true" t="shared" si="1" ref="F6:F31">SUM(C6-G6)</f>
        <v>0</v>
      </c>
      <c r="G6" s="126"/>
      <c r="H6" s="105"/>
      <c r="I6" s="82">
        <f aca="true" t="shared" si="2" ref="I6:I31">PRODUCT(H6*G6)</f>
        <v>0</v>
      </c>
      <c r="J6" s="83">
        <f aca="true" t="shared" si="3" ref="J6:J31">IF(G6=0,0,PRODUCT(C6*I6/G6))</f>
        <v>0</v>
      </c>
    </row>
    <row r="7" spans="1:10" ht="15.75" customHeight="1" thickBot="1">
      <c r="A7" s="28"/>
      <c r="B7" s="20" t="s">
        <v>214</v>
      </c>
      <c r="C7" s="129"/>
      <c r="D7" s="129"/>
      <c r="E7" s="93">
        <f t="shared" si="0"/>
        <v>0</v>
      </c>
      <c r="F7" s="129">
        <f t="shared" si="1"/>
        <v>0</v>
      </c>
      <c r="G7" s="129"/>
      <c r="H7" s="108"/>
      <c r="I7" s="90">
        <f t="shared" si="2"/>
        <v>0</v>
      </c>
      <c r="J7" s="91">
        <f t="shared" si="3"/>
        <v>0</v>
      </c>
    </row>
    <row r="8" spans="1:10" ht="15.75" customHeight="1">
      <c r="A8" s="32" t="s">
        <v>215</v>
      </c>
      <c r="B8" s="33" t="s">
        <v>216</v>
      </c>
      <c r="C8" s="85"/>
      <c r="D8" s="85"/>
      <c r="E8" s="82">
        <f t="shared" si="0"/>
        <v>0</v>
      </c>
      <c r="F8" s="85">
        <f t="shared" si="1"/>
        <v>0</v>
      </c>
      <c r="G8" s="85"/>
      <c r="H8" s="87"/>
      <c r="I8" s="93">
        <f t="shared" si="2"/>
        <v>0</v>
      </c>
      <c r="J8" s="88">
        <f t="shared" si="3"/>
        <v>0</v>
      </c>
    </row>
    <row r="9" spans="1:10" ht="15.75" customHeight="1" thickBot="1">
      <c r="A9" s="28"/>
      <c r="B9" s="20" t="s">
        <v>217</v>
      </c>
      <c r="C9" s="129"/>
      <c r="D9" s="129"/>
      <c r="E9" s="93">
        <f t="shared" si="0"/>
        <v>0</v>
      </c>
      <c r="F9" s="129">
        <f t="shared" si="1"/>
        <v>0</v>
      </c>
      <c r="G9" s="129"/>
      <c r="H9" s="108"/>
      <c r="I9" s="90">
        <f t="shared" si="2"/>
        <v>0</v>
      </c>
      <c r="J9" s="91">
        <f t="shared" si="3"/>
        <v>0</v>
      </c>
    </row>
    <row r="10" spans="1:10" ht="15.75" customHeight="1">
      <c r="A10" s="32" t="s">
        <v>218</v>
      </c>
      <c r="B10" s="33" t="s">
        <v>219</v>
      </c>
      <c r="C10" s="85"/>
      <c r="D10" s="85"/>
      <c r="E10" s="82">
        <f t="shared" si="0"/>
        <v>0</v>
      </c>
      <c r="F10" s="85">
        <f t="shared" si="1"/>
        <v>0</v>
      </c>
      <c r="G10" s="85"/>
      <c r="H10" s="87"/>
      <c r="I10" s="93">
        <f t="shared" si="2"/>
        <v>0</v>
      </c>
      <c r="J10" s="88">
        <f t="shared" si="3"/>
        <v>0</v>
      </c>
    </row>
    <row r="11" spans="1:10" ht="15.75" customHeight="1">
      <c r="A11" s="32"/>
      <c r="B11" s="33" t="s">
        <v>220</v>
      </c>
      <c r="C11" s="85"/>
      <c r="D11" s="85"/>
      <c r="E11" s="93">
        <f t="shared" si="0"/>
        <v>0</v>
      </c>
      <c r="F11" s="85">
        <f t="shared" si="1"/>
        <v>0</v>
      </c>
      <c r="G11" s="85"/>
      <c r="H11" s="87"/>
      <c r="I11" s="93">
        <f t="shared" si="2"/>
        <v>0</v>
      </c>
      <c r="J11" s="88">
        <f t="shared" si="3"/>
        <v>0</v>
      </c>
    </row>
    <row r="12" spans="1:10" ht="15.75" customHeight="1" thickBot="1">
      <c r="A12" s="28"/>
      <c r="B12" s="20" t="s">
        <v>221</v>
      </c>
      <c r="C12" s="129"/>
      <c r="D12" s="129"/>
      <c r="E12" s="93">
        <f t="shared" si="0"/>
        <v>0</v>
      </c>
      <c r="F12" s="129">
        <f t="shared" si="1"/>
        <v>0</v>
      </c>
      <c r="G12" s="129"/>
      <c r="H12" s="108"/>
      <c r="I12" s="90">
        <f t="shared" si="2"/>
        <v>0</v>
      </c>
      <c r="J12" s="91">
        <f t="shared" si="3"/>
        <v>0</v>
      </c>
    </row>
    <row r="13" spans="1:10" ht="15.75" customHeight="1">
      <c r="A13" s="32" t="s">
        <v>222</v>
      </c>
      <c r="B13" s="33" t="s">
        <v>223</v>
      </c>
      <c r="C13" s="85"/>
      <c r="D13" s="85"/>
      <c r="E13" s="82">
        <f t="shared" si="0"/>
        <v>0</v>
      </c>
      <c r="F13" s="85">
        <f t="shared" si="1"/>
        <v>0</v>
      </c>
      <c r="G13" s="85"/>
      <c r="H13" s="87"/>
      <c r="I13" s="93">
        <f t="shared" si="2"/>
        <v>0</v>
      </c>
      <c r="J13" s="88">
        <f t="shared" si="3"/>
        <v>0</v>
      </c>
    </row>
    <row r="14" spans="1:10" ht="15.75" customHeight="1" thickBot="1">
      <c r="A14" s="28"/>
      <c r="B14" s="20" t="s">
        <v>224</v>
      </c>
      <c r="C14" s="129"/>
      <c r="D14" s="129"/>
      <c r="E14" s="93">
        <f t="shared" si="0"/>
        <v>0</v>
      </c>
      <c r="F14" s="129">
        <f t="shared" si="1"/>
        <v>0</v>
      </c>
      <c r="G14" s="129"/>
      <c r="H14" s="108"/>
      <c r="I14" s="90">
        <f t="shared" si="2"/>
        <v>0</v>
      </c>
      <c r="J14" s="91">
        <f t="shared" si="3"/>
        <v>0</v>
      </c>
    </row>
    <row r="15" spans="1:10" ht="15.75" customHeight="1">
      <c r="A15" s="32" t="s">
        <v>225</v>
      </c>
      <c r="B15" s="33" t="s">
        <v>226</v>
      </c>
      <c r="C15" s="85"/>
      <c r="D15" s="85"/>
      <c r="E15" s="82">
        <f t="shared" si="0"/>
        <v>0</v>
      </c>
      <c r="F15" s="85">
        <f t="shared" si="1"/>
        <v>0</v>
      </c>
      <c r="G15" s="85"/>
      <c r="H15" s="87"/>
      <c r="I15" s="93">
        <f t="shared" si="2"/>
        <v>0</v>
      </c>
      <c r="J15" s="88">
        <f t="shared" si="3"/>
        <v>0</v>
      </c>
    </row>
    <row r="16" spans="1:10" ht="15.75" customHeight="1" thickBot="1">
      <c r="A16" s="28"/>
      <c r="B16" s="20" t="s">
        <v>227</v>
      </c>
      <c r="C16" s="129"/>
      <c r="D16" s="129"/>
      <c r="E16" s="93">
        <f t="shared" si="0"/>
        <v>0</v>
      </c>
      <c r="F16" s="129">
        <f t="shared" si="1"/>
        <v>0</v>
      </c>
      <c r="G16" s="129"/>
      <c r="H16" s="108"/>
      <c r="I16" s="90">
        <f t="shared" si="2"/>
        <v>0</v>
      </c>
      <c r="J16" s="91">
        <f t="shared" si="3"/>
        <v>0</v>
      </c>
    </row>
    <row r="17" spans="1:10" ht="15.75" customHeight="1">
      <c r="A17" s="32" t="s">
        <v>228</v>
      </c>
      <c r="B17" s="33" t="s">
        <v>229</v>
      </c>
      <c r="C17" s="85"/>
      <c r="D17" s="85"/>
      <c r="E17" s="82">
        <f t="shared" si="0"/>
        <v>0</v>
      </c>
      <c r="F17" s="85">
        <f t="shared" si="1"/>
        <v>0</v>
      </c>
      <c r="G17" s="85"/>
      <c r="H17" s="87"/>
      <c r="I17" s="93">
        <f t="shared" si="2"/>
        <v>0</v>
      </c>
      <c r="J17" s="88">
        <f t="shared" si="3"/>
        <v>0</v>
      </c>
    </row>
    <row r="18" spans="1:10" ht="15.75" customHeight="1" thickBot="1">
      <c r="A18" s="28"/>
      <c r="B18" s="20" t="s">
        <v>0</v>
      </c>
      <c r="C18" s="129"/>
      <c r="D18" s="129"/>
      <c r="E18" s="93">
        <f t="shared" si="0"/>
        <v>0</v>
      </c>
      <c r="F18" s="129">
        <f t="shared" si="1"/>
        <v>0</v>
      </c>
      <c r="G18" s="129"/>
      <c r="H18" s="108"/>
      <c r="I18" s="90">
        <f t="shared" si="2"/>
        <v>0</v>
      </c>
      <c r="J18" s="91">
        <f t="shared" si="3"/>
        <v>0</v>
      </c>
    </row>
    <row r="19" spans="1:10" ht="15.75" customHeight="1">
      <c r="A19" s="32" t="s">
        <v>1</v>
      </c>
      <c r="B19" s="33" t="s">
        <v>2</v>
      </c>
      <c r="C19" s="85"/>
      <c r="D19" s="85"/>
      <c r="E19" s="82">
        <f t="shared" si="0"/>
        <v>0</v>
      </c>
      <c r="F19" s="85">
        <f t="shared" si="1"/>
        <v>0</v>
      </c>
      <c r="G19" s="85"/>
      <c r="H19" s="87"/>
      <c r="I19" s="93">
        <f t="shared" si="2"/>
        <v>0</v>
      </c>
      <c r="J19" s="88">
        <f t="shared" si="3"/>
        <v>0</v>
      </c>
    </row>
    <row r="20" spans="1:10" ht="15.75" customHeight="1" thickBot="1">
      <c r="A20" s="28"/>
      <c r="B20" s="20" t="s">
        <v>3</v>
      </c>
      <c r="C20" s="129"/>
      <c r="D20" s="129"/>
      <c r="E20" s="93">
        <f t="shared" si="0"/>
        <v>0</v>
      </c>
      <c r="F20" s="129">
        <f t="shared" si="1"/>
        <v>0</v>
      </c>
      <c r="G20" s="129"/>
      <c r="H20" s="108"/>
      <c r="I20" s="90">
        <f t="shared" si="2"/>
        <v>0</v>
      </c>
      <c r="J20" s="91">
        <f t="shared" si="3"/>
        <v>0</v>
      </c>
    </row>
    <row r="21" spans="1:10" ht="15.75" customHeight="1">
      <c r="A21" s="32" t="s">
        <v>4</v>
      </c>
      <c r="B21" s="33" t="s">
        <v>5</v>
      </c>
      <c r="C21" s="85"/>
      <c r="D21" s="85"/>
      <c r="E21" s="82">
        <f t="shared" si="0"/>
        <v>0</v>
      </c>
      <c r="F21" s="85">
        <f t="shared" si="1"/>
        <v>0</v>
      </c>
      <c r="G21" s="85"/>
      <c r="H21" s="87"/>
      <c r="I21" s="93">
        <f t="shared" si="2"/>
        <v>0</v>
      </c>
      <c r="J21" s="88">
        <f t="shared" si="3"/>
        <v>0</v>
      </c>
    </row>
    <row r="22" spans="1:10" ht="15.75" customHeight="1">
      <c r="A22" s="32"/>
      <c r="B22" s="33" t="s">
        <v>7</v>
      </c>
      <c r="C22" s="85"/>
      <c r="D22" s="85"/>
      <c r="E22" s="93">
        <f t="shared" si="0"/>
        <v>0</v>
      </c>
      <c r="F22" s="85">
        <f t="shared" si="1"/>
        <v>0</v>
      </c>
      <c r="G22" s="85"/>
      <c r="H22" s="87"/>
      <c r="I22" s="93">
        <f t="shared" si="2"/>
        <v>0</v>
      </c>
      <c r="J22" s="88">
        <f t="shared" si="3"/>
        <v>0</v>
      </c>
    </row>
    <row r="23" spans="1:10" ht="15.75" customHeight="1" thickBot="1">
      <c r="A23" s="28"/>
      <c r="B23" s="20" t="s">
        <v>8</v>
      </c>
      <c r="C23" s="129"/>
      <c r="D23" s="129"/>
      <c r="E23" s="93">
        <f t="shared" si="0"/>
        <v>0</v>
      </c>
      <c r="F23" s="129">
        <f t="shared" si="1"/>
        <v>0</v>
      </c>
      <c r="G23" s="129"/>
      <c r="H23" s="108"/>
      <c r="I23" s="90">
        <f t="shared" si="2"/>
        <v>0</v>
      </c>
      <c r="J23" s="91">
        <f t="shared" si="3"/>
        <v>0</v>
      </c>
    </row>
    <row r="24" spans="1:10" ht="15.75" customHeight="1">
      <c r="A24" s="32" t="s">
        <v>9</v>
      </c>
      <c r="B24" s="33" t="s">
        <v>10</v>
      </c>
      <c r="C24" s="85"/>
      <c r="D24" s="85"/>
      <c r="E24" s="82">
        <f t="shared" si="0"/>
        <v>0</v>
      </c>
      <c r="F24" s="85">
        <f t="shared" si="1"/>
        <v>0</v>
      </c>
      <c r="G24" s="85"/>
      <c r="H24" s="87"/>
      <c r="I24" s="93">
        <f t="shared" si="2"/>
        <v>0</v>
      </c>
      <c r="J24" s="88">
        <f t="shared" si="3"/>
        <v>0</v>
      </c>
    </row>
    <row r="25" spans="1:10" ht="15.75" customHeight="1" thickBot="1">
      <c r="A25" s="28"/>
      <c r="B25" s="20" t="s">
        <v>11</v>
      </c>
      <c r="C25" s="129"/>
      <c r="D25" s="129"/>
      <c r="E25" s="93">
        <f t="shared" si="0"/>
        <v>0</v>
      </c>
      <c r="F25" s="129">
        <f t="shared" si="1"/>
        <v>0</v>
      </c>
      <c r="G25" s="129"/>
      <c r="H25" s="108"/>
      <c r="I25" s="90">
        <f t="shared" si="2"/>
        <v>0</v>
      </c>
      <c r="J25" s="91">
        <f t="shared" si="3"/>
        <v>0</v>
      </c>
    </row>
    <row r="26" spans="1:10" ht="15.75" customHeight="1">
      <c r="A26" s="32" t="s">
        <v>12</v>
      </c>
      <c r="B26" s="33" t="s">
        <v>13</v>
      </c>
      <c r="C26" s="85"/>
      <c r="D26" s="85"/>
      <c r="E26" s="82">
        <f t="shared" si="0"/>
        <v>0</v>
      </c>
      <c r="F26" s="85">
        <f t="shared" si="1"/>
        <v>0</v>
      </c>
      <c r="G26" s="85"/>
      <c r="H26" s="87"/>
      <c r="I26" s="93">
        <f t="shared" si="2"/>
        <v>0</v>
      </c>
      <c r="J26" s="88">
        <f t="shared" si="3"/>
        <v>0</v>
      </c>
    </row>
    <row r="27" spans="1:10" ht="15.75" customHeight="1" thickBot="1">
      <c r="A27" s="28"/>
      <c r="B27" s="20" t="s">
        <v>14</v>
      </c>
      <c r="C27" s="129"/>
      <c r="D27" s="129"/>
      <c r="E27" s="93">
        <f t="shared" si="0"/>
        <v>0</v>
      </c>
      <c r="F27" s="129">
        <f t="shared" si="1"/>
        <v>0</v>
      </c>
      <c r="G27" s="129"/>
      <c r="H27" s="108"/>
      <c r="I27" s="90">
        <f t="shared" si="2"/>
        <v>0</v>
      </c>
      <c r="J27" s="91">
        <f t="shared" si="3"/>
        <v>0</v>
      </c>
    </row>
    <row r="28" spans="1:10" ht="15.75" customHeight="1">
      <c r="A28" s="32" t="s">
        <v>15</v>
      </c>
      <c r="B28" s="33" t="s">
        <v>16</v>
      </c>
      <c r="C28" s="85"/>
      <c r="D28" s="85"/>
      <c r="E28" s="82">
        <f t="shared" si="0"/>
        <v>0</v>
      </c>
      <c r="F28" s="85">
        <f t="shared" si="1"/>
        <v>0</v>
      </c>
      <c r="G28" s="85"/>
      <c r="H28" s="87"/>
      <c r="I28" s="93">
        <f t="shared" si="2"/>
        <v>0</v>
      </c>
      <c r="J28" s="88">
        <f t="shared" si="3"/>
        <v>0</v>
      </c>
    </row>
    <row r="29" spans="1:10" ht="15.75" customHeight="1" thickBot="1">
      <c r="A29" s="28"/>
      <c r="B29" s="20" t="s">
        <v>17</v>
      </c>
      <c r="C29" s="129"/>
      <c r="D29" s="129"/>
      <c r="E29" s="93">
        <f t="shared" si="0"/>
        <v>0</v>
      </c>
      <c r="F29" s="129">
        <f t="shared" si="1"/>
        <v>0</v>
      </c>
      <c r="G29" s="129"/>
      <c r="H29" s="108"/>
      <c r="I29" s="90">
        <f t="shared" si="2"/>
        <v>0</v>
      </c>
      <c r="J29" s="91">
        <f t="shared" si="3"/>
        <v>0</v>
      </c>
    </row>
    <row r="30" spans="1:10" ht="15.75" customHeight="1">
      <c r="A30" s="32" t="s">
        <v>18</v>
      </c>
      <c r="B30" s="33" t="s">
        <v>19</v>
      </c>
      <c r="C30" s="85"/>
      <c r="D30" s="85"/>
      <c r="E30" s="82">
        <f t="shared" si="0"/>
        <v>0</v>
      </c>
      <c r="F30" s="85">
        <f t="shared" si="1"/>
        <v>0</v>
      </c>
      <c r="G30" s="85"/>
      <c r="H30" s="87"/>
      <c r="I30" s="93">
        <f t="shared" si="2"/>
        <v>0</v>
      </c>
      <c r="J30" s="88">
        <f t="shared" si="3"/>
        <v>0</v>
      </c>
    </row>
    <row r="31" spans="1:10" ht="15.75" customHeight="1" thickBot="1">
      <c r="A31" s="28"/>
      <c r="B31" s="20" t="s">
        <v>20</v>
      </c>
      <c r="C31" s="129"/>
      <c r="D31" s="129"/>
      <c r="E31" s="93">
        <f t="shared" si="0"/>
        <v>0</v>
      </c>
      <c r="F31" s="129">
        <f t="shared" si="1"/>
        <v>0</v>
      </c>
      <c r="G31" s="129"/>
      <c r="H31" s="108"/>
      <c r="I31" s="90">
        <f t="shared" si="2"/>
        <v>0</v>
      </c>
      <c r="J31" s="91">
        <f t="shared" si="3"/>
        <v>0</v>
      </c>
    </row>
    <row r="32" spans="1:10" ht="18.75" customHeight="1" thickBot="1">
      <c r="A32" s="28" t="s">
        <v>208</v>
      </c>
      <c r="B32" s="111"/>
      <c r="C32" s="20">
        <f>SUM(C6:C31)</f>
        <v>0</v>
      </c>
      <c r="D32" s="20">
        <f>SUM(D6:D31)</f>
        <v>0</v>
      </c>
      <c r="E32" s="66">
        <f t="shared" si="0"/>
        <v>0</v>
      </c>
      <c r="F32" s="20">
        <f>SUM(F6:F31)</f>
        <v>0</v>
      </c>
      <c r="G32" s="20">
        <f>SUM(G6:G31)</f>
        <v>0</v>
      </c>
      <c r="H32" s="111"/>
      <c r="I32" s="90">
        <f>SUM(I6:I31)</f>
        <v>0</v>
      </c>
      <c r="J32" s="91">
        <f>SUM(J6:J31)</f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horizontalDpi="360" verticalDpi="36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>Vincent Battesti</Manager>
  <Company>Cirad Montpellier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Références technico-économiques 1995-1996</dc:title>
  <dc:subject>Développement de l'agriculture d'oasis du Jérid</dc:subject>
  <dc:creator>Vincent Battesti</dc:creator>
  <cp:keywords>oasis palmeraie tunisie Jérid</cp:keywords>
  <dc:description>Recherche pour le développement de l'agriculture d'oasis: INRAT / CRPh-GRIDAO / CIRAD-SAR</dc:description>
  <cp:lastModifiedBy>Vincent Battesti</cp:lastModifiedBy>
  <cp:category/>
  <cp:version/>
  <cp:contentType/>
  <cp:contentStatus/>
</cp:coreProperties>
</file>