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516" yWindow="65516" windowWidth="15680" windowHeight="13780" tabRatio="901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 de production par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récoltes'!$F$5:$F$62</definedName>
    <definedName name="quantité_auto_cons.">'Fiche de suivi des récoltes'!$E$5:$E$62</definedName>
    <definedName name="quantité_khames">'Fiche de suivi des récoltes'!$I$5:$I$62</definedName>
    <definedName name="quantité_récoltée">'Fiche de suivi des récoltes'!$D$5:$D$62</definedName>
    <definedName name="récolte">'Fiche de suivi des récoltes'!$A$5:$A$62</definedName>
    <definedName name="semaines">'Fiche de suivi des récoltes'!$B$5:$B$62</definedName>
    <definedName name="valeur_de_la_production">'Fiche de suivi des récoltes'!$H$5:$H$62</definedName>
    <definedName name="valeur_khames">'Fiche de suivi des récoltes'!$J$5:$J$62</definedName>
    <definedName name="valeur_vente">'Fiche de suivi des récoltes'!$G$5:$G$62</definedName>
    <definedName name="_xlnm.Print_Area" localSheetId="2">'Récapitulatif des récoltes'!$56:$100</definedName>
    <definedName name="_xlnm.Print_Area" localSheetId="0">'Temps de travaux des cultures'!$234:$295</definedName>
  </definedNames>
  <calcPr fullCalcOnLoad="1"/>
</workbook>
</file>

<file path=xl/sharedStrings.xml><?xml version="1.0" encoding="utf-8"?>
<sst xmlns="http://schemas.openxmlformats.org/spreadsheetml/2006/main" count="2118" uniqueCount="274">
  <si>
    <t xml:space="preserve">RECAPITULATIF DES COÛTS DE PRODUCTION </t>
  </si>
  <si>
    <t>AGRICOLE ET DEPENSES</t>
  </si>
  <si>
    <t>coût total</t>
  </si>
  <si>
    <t>valeur totale</t>
  </si>
  <si>
    <t>dépenses 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</si>
  <si>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</si>
  <si>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</si>
  <si>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</si>
  <si>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</si>
  <si>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</si>
  <si>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</si>
  <si>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</si>
  <si>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</si>
  <si>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</si>
  <si>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</si>
  <si>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</si>
  <si>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</si>
  <si>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</si>
  <si>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</si>
  <si>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DEGACHE</t>
  </si>
  <si>
    <t>TEMPS DE TRAVAUX DES CULTURES</t>
  </si>
  <si>
    <t>MAIMUNA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</si>
  <si>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</si>
  <si>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</si>
  <si>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</si>
  <si>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</si>
  <si>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</si>
  <si>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</si>
  <si>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</si>
  <si>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</si>
  <si>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</si>
  <si>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</si>
  <si>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</si>
  <si>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</si>
  <si>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</si>
  <si>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</si>
  <si>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</si>
  <si>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</si>
  <si>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</si>
  <si>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</si>
  <si>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</si>
  <si>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</si>
  <si>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</si>
  <si>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1 kg semences</t>
  </si>
  <si>
    <t>200 g semences</t>
  </si>
  <si>
    <t>10 kg semences</t>
  </si>
  <si>
    <t>2000 pieds</t>
  </si>
  <si>
    <t>500 g semences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</si>
  <si>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</si>
  <si>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</si>
  <si>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</si>
  <si>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</si>
  <si>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</si>
  <si>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</si>
  <si>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</si>
  <si>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quantité (l)</t>
  </si>
  <si>
    <t>désignation</t>
  </si>
  <si>
    <t>VOLUME D'EAU D'IRRIGATION</t>
  </si>
  <si>
    <t>Fréquence théorique du tour d'eau :</t>
  </si>
  <si>
    <t>12 jours</t>
  </si>
  <si>
    <t>SUR LA PARCELLE</t>
  </si>
  <si>
    <t>Débit théorique du tour d'eau (l/s) :</t>
  </si>
  <si>
    <t>Volume du bassin / réservoir (m3)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</si>
  <si>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</si>
  <si>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</si>
  <si>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</si>
  <si>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</si>
  <si>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</si>
  <si>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</si>
  <si>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</si>
  <si>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</si>
  <si>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3 jours ?</t>
  </si>
  <si>
    <t>/</t>
  </si>
  <si>
    <t>5,7 + bassin</t>
  </si>
  <si>
    <t>pluies</t>
  </si>
  <si>
    <t>coupure STEG</t>
  </si>
  <si>
    <t>ALIMENTATION CAPRINS OVINS</t>
  </si>
  <si>
    <t>ET TEMPS DE TRAVAUX</t>
  </si>
  <si>
    <t>con-</t>
  </si>
  <si>
    <t>déchets</t>
  </si>
  <si>
    <t>puits privé</t>
  </si>
  <si>
    <t>temps de travail</t>
  </si>
  <si>
    <t>herbe</t>
  </si>
  <si>
    <t>luzerne</t>
  </si>
  <si>
    <t>orge</t>
  </si>
  <si>
    <t>son</t>
  </si>
  <si>
    <t>centré</t>
  </si>
  <si>
    <t>de dattes</t>
  </si>
  <si>
    <t>autres</t>
  </si>
  <si>
    <t>à volonté</t>
  </si>
  <si>
    <t>entretien*</t>
  </si>
  <si>
    <t>* temps de travaux cumulés avec ceux de la vache (vendue par la suite)</t>
  </si>
  <si>
    <t>[ rien d'enregistré dans l'alimentation des bovins ]</t>
  </si>
  <si>
    <t>PRODUCTION DU LAIT</t>
  </si>
  <si>
    <t>BOVIN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</si>
  <si>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</si>
  <si>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</si>
  <si>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</si>
  <si>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</si>
  <si>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</si>
  <si>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</si>
  <si>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</si>
  <si>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</si>
  <si>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</si>
  <si>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</si>
  <si>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</si>
  <si>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</si>
  <si>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</si>
  <si>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</si>
  <si>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</si>
  <si>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</si>
  <si>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</si>
  <si>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</si>
  <si>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moutons</t>
  </si>
  <si>
    <t>vache</t>
  </si>
  <si>
    <t>chevreau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</si>
  <si>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</si>
  <si>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</si>
  <si>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</si>
  <si>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</si>
  <si>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</si>
  <si>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</si>
  <si>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DEPENSES EN ELEVAGE BOVIN</t>
  </si>
  <si>
    <t>gestation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</si>
  <si>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</si>
  <si>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</si>
  <si>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</si>
  <si>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</si>
  <si>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</si>
  <si>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</si>
  <si>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</si>
  <si>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</si>
  <si>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</si>
  <si>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</si>
  <si>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</si>
  <si>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</si>
  <si>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</si>
  <si>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</si>
  <si>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</si>
  <si>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</si>
  <si>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</si>
  <si>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</si>
  <si>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</si>
  <si>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</si>
  <si>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</si>
  <si>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</si>
  <si>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</si>
  <si>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</si>
  <si>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</si>
  <si>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</si>
  <si>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</si>
  <si>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août</t>
  </si>
  <si>
    <t>31+32</t>
  </si>
  <si>
    <t>33+34</t>
  </si>
  <si>
    <t>35+36</t>
  </si>
  <si>
    <t>septembre</t>
  </si>
  <si>
    <t>37+38</t>
  </si>
  <si>
    <t>39+40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</si>
  <si>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</si>
  <si>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</si>
  <si>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</si>
  <si>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</si>
  <si>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</si>
  <si>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</si>
  <si>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</si>
  <si>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</si>
  <si>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</si>
  <si>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</si>
  <si>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</si>
  <si>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</si>
  <si>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</si>
  <si>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</si>
  <si>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</si>
  <si>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</si>
  <si>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radis</t>
  </si>
  <si>
    <t>blette</t>
  </si>
  <si>
    <t>courgette</t>
  </si>
  <si>
    <t>persil</t>
  </si>
  <si>
    <t>melon</t>
  </si>
  <si>
    <t>piment</t>
  </si>
  <si>
    <t>mûrier</t>
  </si>
  <si>
    <t>prunier</t>
  </si>
  <si>
    <t>pommier</t>
  </si>
  <si>
    <t>pêcher</t>
  </si>
  <si>
    <t>figuier</t>
  </si>
  <si>
    <t>vigne</t>
  </si>
  <si>
    <t>fève</t>
  </si>
  <si>
    <t>olivier</t>
  </si>
  <si>
    <t>grenadier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</si>
  <si>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</si>
  <si>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</si>
  <si>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</si>
  <si>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</si>
  <si>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</si>
  <si>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</si>
  <si>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</si>
  <si>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</si>
  <si>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</si>
  <si>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</si>
  <si>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</si>
  <si>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</si>
  <si>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</si>
  <si>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kg</t>
  </si>
  <si>
    <t>mûre</t>
  </si>
  <si>
    <t>prune</t>
  </si>
  <si>
    <t>pomme</t>
  </si>
  <si>
    <t>pêche</t>
  </si>
  <si>
    <t>figue</t>
  </si>
  <si>
    <t>datte</t>
  </si>
  <si>
    <t>raisin</t>
  </si>
  <si>
    <t>grenade</t>
  </si>
  <si>
    <t>olive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</si>
  <si>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</si>
  <si>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</si>
  <si>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</si>
  <si>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</si>
  <si>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</si>
  <si>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
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</si>
  <si>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</si>
  <si>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</si>
  <si>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</si>
  <si>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</si>
  <si>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</si>
  <si>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</si>
  <si>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</si>
  <si>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</si>
  <si>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</si>
  <si>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</si>
  <si>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</si>
  <si>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courgette (95)</t>
  </si>
  <si>
    <t>courgette (96)</t>
  </si>
  <si>
    <t>pas encore</t>
  </si>
  <si>
    <t>pas encore récolté</t>
  </si>
  <si>
    <t>fève (96)</t>
  </si>
  <si>
    <t>gombo</t>
  </si>
  <si>
    <t>piment (95)</t>
  </si>
  <si>
    <t>piment (96)</t>
  </si>
  <si>
    <t>0,13 *</t>
  </si>
  <si>
    <t>radis (95)</t>
  </si>
  <si>
    <t>radis (96)</t>
  </si>
  <si>
    <t>incomplet</t>
  </si>
  <si>
    <t>salade</t>
  </si>
  <si>
    <t>Arbre</t>
  </si>
  <si>
    <t>Pieds</t>
  </si>
  <si>
    <t>fruitier</t>
  </si>
  <si>
    <t>productifs</t>
  </si>
  <si>
    <t>(unité / pied)</t>
  </si>
  <si>
    <t>DT par pied</t>
  </si>
  <si>
    <t>mûrier blanc</t>
  </si>
  <si>
    <t>?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</si>
  <si>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</si>
  <si>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</si>
  <si>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</si>
  <si>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</si>
  <si>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* encore en pépinière</t>
  </si>
  <si>
    <t>COÛTS GLOBAL EN INTRANTS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</si>
  <si>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</si>
  <si>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</si>
  <si>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</si>
  <si>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</si>
  <si>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</si>
  <si>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</si>
  <si>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</si>
  <si>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</si>
  <si>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amonitrate</t>
  </si>
  <si>
    <t>25 kg</t>
  </si>
  <si>
    <t>3 remorques</t>
  </si>
  <si>
    <t>50 kg</t>
  </si>
  <si>
    <t>500 pieds piments</t>
  </si>
  <si>
    <t>1500 pieds piments</t>
  </si>
  <si>
    <t>10 kg fève</t>
  </si>
  <si>
    <t>autoproduit</t>
  </si>
  <si>
    <t>100g piment autoproduit</t>
  </si>
  <si>
    <t>500g radis + 200g courgette + 1kg blette</t>
  </si>
</sst>
</file>

<file path=xl/styles.xml><?xml version="1.0" encoding="utf-8"?>
<styleSheet xmlns="http://schemas.openxmlformats.org/spreadsheetml/2006/main">
  <numFmts count="3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0.00000"/>
    <numFmt numFmtId="191" formatCode="0.000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10"/>
      <color indexed="12"/>
      <name val="Times New Roman"/>
      <family val="0"/>
    </font>
    <font>
      <sz val="10"/>
      <color indexed="18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6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2" fontId="4" fillId="0" borderId="47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5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184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53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7" xfId="0" applyNumberFormat="1" applyFont="1" applyBorder="1" applyAlignment="1" applyProtection="1">
      <alignment horizontal="center" vertical="center"/>
      <protection locked="0"/>
    </xf>
    <xf numFmtId="184" fontId="4" fillId="0" borderId="48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53" xfId="0" applyNumberFormat="1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8" xfId="0" applyFont="1" applyBorder="1" applyAlignment="1" applyProtection="1">
      <alignment horizontal="center" vertical="top"/>
      <protection/>
    </xf>
    <xf numFmtId="0" fontId="4" fillId="0" borderId="59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0" fillId="0" borderId="28" xfId="0" applyFont="1" applyBorder="1" applyAlignment="1" applyProtection="1">
      <alignment horizontal="center" vertical="top"/>
      <protection/>
    </xf>
    <xf numFmtId="0" fontId="4" fillId="0" borderId="56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4" fontId="4" fillId="0" borderId="59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4" fontId="4" fillId="0" borderId="56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53" xfId="0" applyNumberFormat="1" applyFont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60" xfId="0" applyFont="1" applyBorder="1" applyAlignment="1">
      <alignment horizontal="centerContinuous" vertical="center"/>
    </xf>
    <xf numFmtId="0" fontId="4" fillId="0" borderId="50" xfId="0" applyFont="1" applyBorder="1" applyAlignment="1">
      <alignment horizontal="centerContinuous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center" vertical="center"/>
    </xf>
    <xf numFmtId="184" fontId="4" fillId="0" borderId="59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184" fontId="4" fillId="0" borderId="55" xfId="0" applyNumberFormat="1" applyFont="1" applyBorder="1" applyAlignment="1">
      <alignment horizontal="center" vertical="center" wrapText="1"/>
    </xf>
    <xf numFmtId="184" fontId="4" fillId="0" borderId="59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" fontId="4" fillId="0" borderId="52" xfId="0" applyNumberFormat="1" applyFont="1" applyBorder="1" applyAlignment="1">
      <alignment horizontal="center" vertical="center" wrapText="1"/>
    </xf>
    <xf numFmtId="184" fontId="4" fillId="0" borderId="52" xfId="0" applyNumberFormat="1" applyFont="1" applyBorder="1" applyAlignment="1">
      <alignment horizontal="center" vertical="center"/>
    </xf>
    <xf numFmtId="184" fontId="4" fillId="0" borderId="56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184" fontId="4" fillId="0" borderId="52" xfId="0" applyNumberFormat="1" applyFont="1" applyBorder="1" applyAlignment="1">
      <alignment horizontal="center" vertical="center" wrapText="1"/>
    </xf>
    <xf numFmtId="184" fontId="4" fillId="0" borderId="56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51" xfId="0" applyNumberFormat="1" applyFont="1" applyBorder="1" applyAlignment="1">
      <alignment horizontal="center" vertical="center" wrapText="1"/>
    </xf>
    <xf numFmtId="184" fontId="4" fillId="0" borderId="51" xfId="0" applyNumberFormat="1" applyFont="1" applyBorder="1" applyAlignment="1">
      <alignment horizontal="center" vertical="center"/>
    </xf>
    <xf numFmtId="184" fontId="4" fillId="0" borderId="51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53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53" xfId="0" applyNumberFormat="1" applyFont="1" applyFill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38" xfId="0" applyNumberFormat="1" applyFont="1" applyBorder="1" applyAlignment="1">
      <alignment horizontal="center" vertical="center"/>
    </xf>
    <xf numFmtId="184" fontId="4" fillId="0" borderId="61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2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>
      <alignment horizontal="center" vertical="center"/>
    </xf>
    <xf numFmtId="0" fontId="4" fillId="0" borderId="6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/>
    </xf>
    <xf numFmtId="184" fontId="4" fillId="0" borderId="48" xfId="0" applyNumberFormat="1" applyFont="1" applyBorder="1" applyAlignment="1" applyProtection="1">
      <alignment horizontal="center" vertical="center"/>
      <protection locked="0"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21" applyFont="1" applyAlignment="1" applyProtection="1">
      <alignment horizontal="left" vertical="top"/>
      <protection/>
    </xf>
    <xf numFmtId="0" fontId="4" fillId="0" borderId="0" xfId="21" applyFont="1" applyProtection="1">
      <alignment/>
      <protection/>
    </xf>
    <xf numFmtId="0" fontId="5" fillId="0" borderId="0" xfId="21" applyFont="1" applyAlignment="1" applyProtection="1">
      <alignment horizont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1" fillId="0" borderId="18" xfId="21" applyFont="1" applyBorder="1" applyAlignment="1" applyProtection="1">
      <alignment horizontal="centerContinuous" vertical="center"/>
      <protection/>
    </xf>
    <xf numFmtId="0" fontId="4" fillId="0" borderId="45" xfId="21" applyFont="1" applyBorder="1" applyAlignment="1" applyProtection="1">
      <alignment horizontal="centerContinuous" vertical="center"/>
      <protection/>
    </xf>
    <xf numFmtId="0" fontId="4" fillId="0" borderId="4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" xfId="21" applyFont="1" applyBorder="1" applyAlignment="1" applyProtection="1">
      <alignment horizontal="center" vertical="center"/>
      <protection/>
    </xf>
    <xf numFmtId="0" fontId="4" fillId="0" borderId="16" xfId="21" applyFont="1" applyBorder="1" applyAlignment="1" applyProtection="1">
      <alignment horizontal="center" vertical="center"/>
      <protection/>
    </xf>
    <xf numFmtId="0" fontId="4" fillId="0" borderId="54" xfId="21" applyFont="1" applyBorder="1" applyAlignment="1" applyProtection="1">
      <alignment horizontal="centerContinuous" vertical="center"/>
      <protection/>
    </xf>
    <xf numFmtId="0" fontId="4" fillId="0" borderId="12" xfId="21" applyFont="1" applyBorder="1" applyAlignment="1" applyProtection="1">
      <alignment horizontal="centerContinuous" vertical="center"/>
      <protection/>
    </xf>
    <xf numFmtId="0" fontId="4" fillId="0" borderId="37" xfId="21" applyFont="1" applyBorder="1" applyAlignment="1" applyProtection="1">
      <alignment horizontal="center" vertical="center"/>
      <protection/>
    </xf>
    <xf numFmtId="0" fontId="4" fillId="0" borderId="12" xfId="21" applyFont="1" applyBorder="1" applyAlignment="1" applyProtection="1">
      <alignment horizontal="center" vertical="center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184" fontId="4" fillId="0" borderId="4" xfId="21" applyNumberFormat="1" applyFont="1" applyBorder="1" applyAlignment="1">
      <alignment horizontal="center" vertical="center"/>
      <protection/>
    </xf>
    <xf numFmtId="0" fontId="4" fillId="0" borderId="10" xfId="21" applyFont="1" applyBorder="1" applyAlignment="1" applyProtection="1">
      <alignment horizontal="center" vertical="center"/>
      <protection/>
    </xf>
    <xf numFmtId="184" fontId="4" fillId="0" borderId="41" xfId="21" applyNumberFormat="1" applyFont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184" fontId="4" fillId="0" borderId="8" xfId="21" applyNumberFormat="1" applyFont="1" applyBorder="1" applyAlignment="1">
      <alignment horizontal="center" vertical="center"/>
      <protection/>
    </xf>
    <xf numFmtId="184" fontId="4" fillId="0" borderId="40" xfId="21" applyNumberFormat="1" applyFont="1" applyBorder="1" applyAlignment="1" applyProtection="1">
      <alignment horizontal="center" vertical="center"/>
      <protection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184" fontId="4" fillId="0" borderId="12" xfId="21" applyNumberFormat="1" applyFont="1" applyBorder="1" applyAlignment="1">
      <alignment horizontal="center" vertical="center"/>
      <protection/>
    </xf>
    <xf numFmtId="184" fontId="4" fillId="0" borderId="42" xfId="21" applyNumberFormat="1" applyFont="1" applyBorder="1" applyAlignment="1" applyProtection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184" fontId="4" fillId="0" borderId="17" xfId="21" applyNumberFormat="1" applyFont="1" applyBorder="1" applyAlignment="1">
      <alignment horizontal="center" vertical="center"/>
      <protection/>
    </xf>
    <xf numFmtId="0" fontId="4" fillId="1" borderId="7" xfId="2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7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4" fontId="4" fillId="0" borderId="67" xfId="0" applyNumberFormat="1" applyFont="1" applyBorder="1" applyAlignment="1" applyProtection="1">
      <alignment horizontal="center" vertical="center"/>
      <protection/>
    </xf>
    <xf numFmtId="184" fontId="4" fillId="0" borderId="41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 locked="0"/>
    </xf>
    <xf numFmtId="184" fontId="4" fillId="0" borderId="67" xfId="0" applyNumberFormat="1" applyFont="1" applyBorder="1" applyAlignment="1" applyProtection="1">
      <alignment horizontal="center" vertical="center"/>
      <protection locked="0"/>
    </xf>
    <xf numFmtId="0" fontId="4" fillId="1" borderId="53" xfId="0" applyFont="1" applyFill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left" vertical="center"/>
      <protection locked="0"/>
    </xf>
    <xf numFmtId="0" fontId="4" fillId="0" borderId="0" xfId="20" applyFont="1" applyAlignment="1" applyProtection="1">
      <alignment horizontal="center" vertical="center"/>
      <protection/>
    </xf>
    <xf numFmtId="0" fontId="4" fillId="0" borderId="0" xfId="20" applyFont="1" applyProtection="1">
      <alignment/>
      <protection/>
    </xf>
    <xf numFmtId="0" fontId="14" fillId="0" borderId="0" xfId="20" applyProtection="1">
      <alignment/>
      <protection/>
    </xf>
    <xf numFmtId="0" fontId="5" fillId="0" borderId="0" xfId="20" applyFont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left" vertical="top"/>
      <protection locked="0"/>
    </xf>
    <xf numFmtId="0" fontId="15" fillId="0" borderId="0" xfId="20" applyFont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16" fillId="0" borderId="67" xfId="20" applyFont="1" applyBorder="1" applyAlignment="1" applyProtection="1">
      <alignment horizontal="centerContinuous" vertical="center"/>
      <protection/>
    </xf>
    <xf numFmtId="0" fontId="11" fillId="0" borderId="20" xfId="20" applyFont="1" applyBorder="1" applyAlignment="1" applyProtection="1">
      <alignment horizontal="centerContinuous" vertical="center"/>
      <protection/>
    </xf>
    <xf numFmtId="0" fontId="11" fillId="0" borderId="17" xfId="20" applyFont="1" applyBorder="1" applyAlignment="1" applyProtection="1">
      <alignment horizontal="centerContinuous" vertical="center"/>
      <protection/>
    </xf>
    <xf numFmtId="0" fontId="16" fillId="0" borderId="19" xfId="20" applyFont="1" applyBorder="1" applyAlignment="1" applyProtection="1">
      <alignment horizontal="centerContinuous" vertical="center"/>
      <protection/>
    </xf>
    <xf numFmtId="0" fontId="11" fillId="0" borderId="67" xfId="20" applyFont="1" applyBorder="1" applyAlignment="1" applyProtection="1">
      <alignment horizontal="centerContinuous" vertical="center"/>
      <protection/>
    </xf>
    <xf numFmtId="0" fontId="16" fillId="0" borderId="20" xfId="20" applyFont="1" applyBorder="1" applyAlignment="1" applyProtection="1">
      <alignment horizontal="centerContinuous" vertic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4" fillId="0" borderId="68" xfId="20" applyFont="1" applyBorder="1" applyAlignment="1" applyProtection="1">
      <alignment horizontal="center" vertical="center"/>
      <protection/>
    </xf>
    <xf numFmtId="0" fontId="4" fillId="0" borderId="69" xfId="20" applyFont="1" applyBorder="1" applyAlignment="1" applyProtection="1">
      <alignment horizontal="centerContinuous" vertical="center"/>
      <protection/>
    </xf>
    <xf numFmtId="0" fontId="4" fillId="0" borderId="0" xfId="20" applyFont="1" applyBorder="1" applyAlignment="1" applyProtection="1">
      <alignment horizontal="centerContinuous" vertical="center"/>
      <protection/>
    </xf>
    <xf numFmtId="0" fontId="4" fillId="0" borderId="38" xfId="20" applyFont="1" applyBorder="1" applyAlignment="1" applyProtection="1">
      <alignment horizontal="centerContinuous" vertical="center"/>
      <protection/>
    </xf>
    <xf numFmtId="0" fontId="4" fillId="0" borderId="27" xfId="20" applyFont="1" applyBorder="1" applyAlignment="1" applyProtection="1">
      <alignment horizontal="centerContinuous" vertical="center"/>
      <protection/>
    </xf>
    <xf numFmtId="0" fontId="4" fillId="0" borderId="29" xfId="20" applyFont="1" applyBorder="1" applyAlignment="1" applyProtection="1">
      <alignment horizontal="centerContinuous" vertical="center"/>
      <protection/>
    </xf>
    <xf numFmtId="0" fontId="4" fillId="0" borderId="59" xfId="20" applyFont="1" applyBorder="1" applyAlignment="1" applyProtection="1">
      <alignment horizontal="centerContinuous" vertical="center"/>
      <protection/>
    </xf>
    <xf numFmtId="0" fontId="4" fillId="0" borderId="46" xfId="20" applyFont="1" applyBorder="1" applyAlignment="1" applyProtection="1">
      <alignment horizontal="centerContinuous" vertical="center"/>
      <protection/>
    </xf>
    <xf numFmtId="0" fontId="4" fillId="0" borderId="47" xfId="20" applyFont="1" applyBorder="1" applyAlignment="1" applyProtection="1">
      <alignment horizontal="centerContinuous" vertical="center" wrapText="1"/>
      <protection/>
    </xf>
    <xf numFmtId="0" fontId="4" fillId="0" borderId="43" xfId="20" applyFont="1" applyBorder="1" applyAlignment="1" applyProtection="1">
      <alignment horizontal="center" vertical="center"/>
      <protection/>
    </xf>
    <xf numFmtId="0" fontId="4" fillId="0" borderId="70" xfId="20" applyFont="1" applyBorder="1" applyAlignment="1" applyProtection="1">
      <alignment horizontal="center" vertical="center"/>
      <protection/>
    </xf>
    <xf numFmtId="0" fontId="4" fillId="0" borderId="71" xfId="20" applyFont="1" applyBorder="1" applyAlignment="1" applyProtection="1">
      <alignment horizontal="center" vertical="center"/>
      <protection/>
    </xf>
    <xf numFmtId="0" fontId="4" fillId="0" borderId="47" xfId="20" applyFont="1" applyBorder="1" applyAlignment="1" applyProtection="1">
      <alignment horizontal="centerContinuous" vertical="center"/>
      <protection/>
    </xf>
    <xf numFmtId="0" fontId="4" fillId="0" borderId="39" xfId="20" applyFont="1" applyBorder="1" applyAlignment="1" applyProtection="1">
      <alignment horizontal="center" vertical="center"/>
      <protection/>
    </xf>
    <xf numFmtId="0" fontId="4" fillId="0" borderId="23" xfId="20" applyFont="1" applyBorder="1" applyAlignment="1" applyProtection="1">
      <alignment horizontal="center" vertical="center"/>
      <protection/>
    </xf>
    <xf numFmtId="0" fontId="4" fillId="0" borderId="21" xfId="20" applyFont="1" applyBorder="1" applyAlignment="1" applyProtection="1">
      <alignment horizontal="center" vertical="center"/>
      <protection/>
    </xf>
    <xf numFmtId="0" fontId="4" fillId="0" borderId="23" xfId="20" applyFont="1" applyBorder="1" applyAlignment="1" applyProtection="1">
      <alignment horizontal="center" vertical="center" wrapText="1"/>
      <protection/>
    </xf>
    <xf numFmtId="0" fontId="4" fillId="0" borderId="25" xfId="20" applyFont="1" applyBorder="1" applyAlignment="1" applyProtection="1">
      <alignment horizontal="center" vertical="top"/>
      <protection/>
    </xf>
    <xf numFmtId="0" fontId="4" fillId="0" borderId="22" xfId="20" applyFont="1" applyBorder="1" applyAlignment="1" applyProtection="1">
      <alignment horizontal="center" vertical="center"/>
      <protection/>
    </xf>
    <xf numFmtId="0" fontId="4" fillId="0" borderId="22" xfId="20" applyFont="1" applyBorder="1" applyAlignment="1" applyProtection="1">
      <alignment horizontal="center" vertical="center" wrapText="1"/>
      <protection/>
    </xf>
    <xf numFmtId="0" fontId="4" fillId="0" borderId="22" xfId="20" applyFont="1" applyBorder="1" applyAlignment="1" applyProtection="1">
      <alignment horizontal="center" vertical="top"/>
      <protection/>
    </xf>
    <xf numFmtId="0" fontId="4" fillId="0" borderId="9" xfId="20" applyFont="1" applyBorder="1" applyAlignment="1" applyProtection="1">
      <alignment horizontal="center" vertical="center"/>
      <protection/>
    </xf>
    <xf numFmtId="1" fontId="4" fillId="0" borderId="10" xfId="20" applyNumberFormat="1" applyFont="1" applyBorder="1" applyAlignment="1" applyProtection="1">
      <alignment horizontal="center" vertical="center"/>
      <protection/>
    </xf>
    <xf numFmtId="184" fontId="4" fillId="0" borderId="26" xfId="20" applyNumberFormat="1" applyFont="1" applyBorder="1" applyAlignment="1" applyProtection="1">
      <alignment horizontal="center" vertical="center"/>
      <protection/>
    </xf>
    <xf numFmtId="184" fontId="4" fillId="0" borderId="28" xfId="20" applyNumberFormat="1" applyFont="1" applyBorder="1" applyAlignment="1" applyProtection="1">
      <alignment horizontal="center" vertical="center"/>
      <protection/>
    </xf>
    <xf numFmtId="184" fontId="4" fillId="0" borderId="30" xfId="20" applyNumberFormat="1" applyFont="1" applyBorder="1" applyAlignment="1" applyProtection="1">
      <alignment horizontal="center" vertical="center"/>
      <protection/>
    </xf>
    <xf numFmtId="184" fontId="4" fillId="0" borderId="27" xfId="20" applyNumberFormat="1" applyFont="1" applyBorder="1" applyAlignment="1" applyProtection="1">
      <alignment horizontal="center" vertical="center"/>
      <protection/>
    </xf>
    <xf numFmtId="0" fontId="4" fillId="0" borderId="13" xfId="20" applyFont="1" applyBorder="1" applyAlignment="1" applyProtection="1">
      <alignment horizontal="center" vertical="center"/>
      <protection/>
    </xf>
    <xf numFmtId="0" fontId="4" fillId="0" borderId="7" xfId="20" applyFont="1" applyBorder="1" applyAlignment="1" applyProtection="1">
      <alignment horizontal="center" vertical="center"/>
      <protection/>
    </xf>
    <xf numFmtId="184" fontId="4" fillId="0" borderId="21" xfId="20" applyNumberFormat="1" applyFont="1" applyBorder="1" applyAlignment="1" applyProtection="1">
      <alignment horizontal="center" vertical="center"/>
      <protection/>
    </xf>
    <xf numFmtId="184" fontId="4" fillId="0" borderId="23" xfId="20" applyNumberFormat="1" applyFont="1" applyBorder="1" applyAlignment="1" applyProtection="1">
      <alignment horizontal="center" vertical="center"/>
      <protection/>
    </xf>
    <xf numFmtId="184" fontId="4" fillId="0" borderId="25" xfId="20" applyNumberFormat="1" applyFont="1" applyBorder="1" applyAlignment="1" applyProtection="1">
      <alignment horizontal="center" vertical="center"/>
      <protection/>
    </xf>
    <xf numFmtId="184" fontId="4" fillId="0" borderId="22" xfId="20" applyNumberFormat="1" applyFont="1" applyBorder="1" applyAlignment="1" applyProtection="1">
      <alignment horizontal="center" vertical="center"/>
      <protection/>
    </xf>
    <xf numFmtId="0" fontId="4" fillId="0" borderId="14" xfId="20" applyFont="1" applyBorder="1" applyAlignment="1" applyProtection="1">
      <alignment horizontal="center" vertical="center"/>
      <protection/>
    </xf>
    <xf numFmtId="0" fontId="4" fillId="0" borderId="15" xfId="20" applyFont="1" applyBorder="1" applyAlignment="1" applyProtection="1">
      <alignment horizontal="center" vertical="center"/>
      <protection/>
    </xf>
    <xf numFmtId="0" fontId="4" fillId="0" borderId="10" xfId="20" applyFont="1" applyBorder="1" applyAlignment="1" applyProtection="1">
      <alignment horizontal="center" vertical="center"/>
      <protection/>
    </xf>
    <xf numFmtId="184" fontId="4" fillId="0" borderId="67" xfId="20" applyNumberFormat="1" applyFont="1" applyBorder="1" applyAlignment="1" applyProtection="1">
      <alignment horizontal="center" vertical="center"/>
      <protection/>
    </xf>
    <xf numFmtId="184" fontId="4" fillId="0" borderId="10" xfId="20" applyNumberFormat="1" applyFont="1" applyBorder="1" applyAlignment="1" applyProtection="1">
      <alignment horizontal="center" vertical="center"/>
      <protection/>
    </xf>
    <xf numFmtId="184" fontId="4" fillId="0" borderId="41" xfId="20" applyNumberFormat="1" applyFont="1" applyBorder="1" applyAlignment="1" applyProtection="1">
      <alignment horizontal="center" vertical="center"/>
      <protection/>
    </xf>
    <xf numFmtId="184" fontId="4" fillId="0" borderId="19" xfId="20" applyNumberFormat="1" applyFont="1" applyBorder="1" applyAlignment="1" applyProtection="1">
      <alignment horizontal="center" vertical="center"/>
      <protection/>
    </xf>
    <xf numFmtId="0" fontId="4" fillId="1" borderId="53" xfId="20" applyFont="1" applyFill="1" applyBorder="1" applyAlignment="1" applyProtection="1">
      <alignment horizontal="center" vertical="center"/>
      <protection/>
    </xf>
    <xf numFmtId="184" fontId="4" fillId="0" borderId="56" xfId="20" applyNumberFormat="1" applyFont="1" applyBorder="1" applyAlignment="1" applyProtection="1">
      <alignment horizontal="center" vertical="center"/>
      <protection/>
    </xf>
    <xf numFmtId="184" fontId="4" fillId="0" borderId="52" xfId="20" applyNumberFormat="1" applyFont="1" applyBorder="1" applyAlignment="1" applyProtection="1">
      <alignment horizontal="center" vertical="center"/>
      <protection/>
    </xf>
    <xf numFmtId="184" fontId="4" fillId="0" borderId="24" xfId="20" applyNumberFormat="1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left" vertical="center"/>
      <protection/>
    </xf>
    <xf numFmtId="0" fontId="4" fillId="0" borderId="54" xfId="0" applyFont="1" applyBorder="1" applyAlignment="1" applyProtection="1">
      <alignment vertical="center"/>
      <protection/>
    </xf>
    <xf numFmtId="0" fontId="4" fillId="0" borderId="73" xfId="0" applyNumberFormat="1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7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Continuous" vertical="center"/>
      <protection/>
    </xf>
    <xf numFmtId="0" fontId="11" fillId="0" borderId="67" xfId="0" applyFont="1" applyBorder="1" applyAlignment="1" applyProtection="1">
      <alignment horizontal="centerContinuous" vertical="center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/>
    </xf>
    <xf numFmtId="0" fontId="4" fillId="0" borderId="67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1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4" fillId="0" borderId="0" xfId="19" applyFont="1" applyAlignment="1" applyProtection="1">
      <alignment horizontal="left" vertical="top"/>
      <protection locked="0"/>
    </xf>
    <xf numFmtId="0" fontId="4" fillId="0" borderId="0" xfId="19" applyFont="1" applyAlignment="1">
      <alignment horizontal="center" vertical="center"/>
      <protection/>
    </xf>
    <xf numFmtId="0" fontId="14" fillId="0" borderId="0" xfId="19">
      <alignment/>
      <protection/>
    </xf>
    <xf numFmtId="0" fontId="5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62" xfId="19" applyFont="1" applyBorder="1" applyAlignment="1">
      <alignment horizontal="center" vertical="center"/>
      <protection/>
    </xf>
    <xf numFmtId="0" fontId="4" fillId="0" borderId="45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Continuous" vertical="center"/>
      <protection/>
    </xf>
    <xf numFmtId="0" fontId="4" fillId="0" borderId="10" xfId="19" applyFont="1" applyBorder="1" applyAlignment="1">
      <alignment horizontal="centerContinuous" vertical="center"/>
      <protection/>
    </xf>
    <xf numFmtId="0" fontId="4" fillId="0" borderId="19" xfId="19" applyFont="1" applyBorder="1" applyAlignment="1">
      <alignment horizontal="centerContinuous" vertical="center"/>
      <protection/>
    </xf>
    <xf numFmtId="0" fontId="4" fillId="0" borderId="17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76" xfId="19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25" xfId="19" applyFont="1" applyBorder="1" applyAlignment="1">
      <alignment horizontal="center" vertical="top"/>
      <protection/>
    </xf>
    <xf numFmtId="0" fontId="4" fillId="0" borderId="64" xfId="19" applyFont="1" applyBorder="1" applyAlignment="1">
      <alignment horizontal="center" vertical="center"/>
      <protection/>
    </xf>
    <xf numFmtId="184" fontId="4" fillId="0" borderId="10" xfId="19" applyNumberFormat="1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 wrapText="1"/>
      <protection locked="0"/>
    </xf>
    <xf numFmtId="0" fontId="4" fillId="0" borderId="10" xfId="19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/>
      <protection locked="0"/>
    </xf>
    <xf numFmtId="0" fontId="4" fillId="0" borderId="15" xfId="19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184" fontId="4" fillId="0" borderId="42" xfId="19" applyNumberFormat="1" applyFont="1" applyBorder="1" applyAlignment="1">
      <alignment horizontal="center" vertical="center"/>
      <protection/>
    </xf>
    <xf numFmtId="0" fontId="4" fillId="0" borderId="66" xfId="19" applyFont="1" applyBorder="1" applyAlignment="1">
      <alignment horizontal="center" vertical="center"/>
      <protection/>
    </xf>
    <xf numFmtId="184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 wrapText="1"/>
      <protection locked="0"/>
    </xf>
    <xf numFmtId="184" fontId="4" fillId="0" borderId="40" xfId="19" applyNumberFormat="1" applyFont="1" applyBorder="1" applyAlignment="1">
      <alignment horizontal="center" vertical="center"/>
      <protection/>
    </xf>
    <xf numFmtId="0" fontId="4" fillId="1" borderId="65" xfId="19" applyFont="1" applyFill="1" applyBorder="1" applyAlignment="1">
      <alignment horizontal="center" vertical="center"/>
      <protection/>
    </xf>
    <xf numFmtId="184" fontId="4" fillId="0" borderId="7" xfId="19" applyNumberFormat="1" applyFont="1" applyFill="1" applyBorder="1" applyAlignment="1">
      <alignment horizontal="center" vertical="center"/>
      <protection/>
    </xf>
    <xf numFmtId="184" fontId="4" fillId="0" borderId="40" xfId="19" applyNumberFormat="1" applyFont="1" applyFill="1" applyBorder="1" applyAlignment="1">
      <alignment horizontal="center" vertical="center"/>
      <protection/>
    </xf>
    <xf numFmtId="0" fontId="4" fillId="1" borderId="7" xfId="19" applyFont="1" applyFill="1" applyBorder="1" applyAlignment="1">
      <alignment horizontal="center" vertical="center"/>
      <protection/>
    </xf>
    <xf numFmtId="0" fontId="4" fillId="1" borderId="53" xfId="19" applyFont="1" applyFill="1" applyBorder="1" applyAlignment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1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1" borderId="8" xfId="19" applyFont="1" applyFill="1" applyBorder="1" applyAlignment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Continuous" vertical="center"/>
    </xf>
    <xf numFmtId="184" fontId="4" fillId="0" borderId="15" xfId="0" applyNumberFormat="1" applyFont="1" applyBorder="1" applyAlignment="1" applyProtection="1">
      <alignment horizontal="centerContinuous" vertical="center"/>
      <protection locked="0"/>
    </xf>
    <xf numFmtId="184" fontId="4" fillId="0" borderId="42" xfId="0" applyNumberFormat="1" applyFont="1" applyBorder="1" applyAlignment="1">
      <alignment horizontal="centerContinuous" vertical="center"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Récapitulatif des recettes" xfId="20"/>
    <cellStyle name="Normal_Récapitulatif des temps globaux" xfId="21"/>
    <cellStyle name="Percent" xfId="22"/>
    <cellStyle name="ta mè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325"/>
          <c:w val="0.977"/>
          <c:h val="0.908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134713"/>
        <c:crosses val="autoZero"/>
        <c:auto val="0"/>
        <c:lblOffset val="100"/>
        <c:noMultiLvlLbl val="0"/>
      </c:catAx>
      <c:valAx>
        <c:axId val="8134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09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20275"/>
          <c:w val="0.10325"/>
          <c:h val="0.29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? l'are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55"/>
          <c:y val="0.10725"/>
          <c:w val="0.96975"/>
          <c:h val="0.829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culture'!$A$5:$A$11</c:f>
              <c:strCache/>
            </c:strRef>
          </c:cat>
          <c:val>
            <c:numRef>
              <c:f>'Coût de production par culture'!$M$5:$M$11</c:f>
              <c:numCache/>
            </c:numRef>
          </c:val>
          <c:shape val="box"/>
        </c:ser>
        <c:gapDepth val="0"/>
        <c:shape val="box"/>
        <c:axId val="16317588"/>
        <c:axId val="12640565"/>
      </c:bar3D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2640565"/>
        <c:crosses val="autoZero"/>
        <c:auto val="0"/>
        <c:lblOffset val="100"/>
        <c:noMultiLvlLbl val="0"/>
      </c:catAx>
      <c:valAx>
        <c:axId val="12640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3175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12700">
          <a:solidFill>
            <a:srgbClr val="808080"/>
          </a:solidFill>
        </a:ln>
      </c:spPr>
      <c:thickness val="0"/>
    </c:sideWall>
    <c:backWall>
      <c:spPr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co?t de l'utilisation du puits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875"/>
          <c:w val="0.954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v>carburant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eau'!$D$6:$D$31</c:f>
              <c:numCache/>
            </c:numRef>
          </c:val>
        </c:ser>
        <c:ser>
          <c:idx val="1"/>
          <c:order val="1"/>
          <c:tx>
            <c:v>huile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eau'!$F$6:$F$31</c:f>
              <c:numCache/>
            </c:numRef>
          </c:val>
        </c:ser>
        <c:ser>
          <c:idx val="2"/>
          <c:order val="2"/>
          <c:tx>
            <c:v>pi?ces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'Coûts de production en eau'!$A$6:$A$31</c:f>
              <c:strCache/>
            </c:strRef>
          </c:cat>
          <c:val>
            <c:numRef>
              <c:f>'Coûts de production en eau'!$H$6:$H$31</c:f>
              <c:numCache/>
            </c:numRef>
          </c:val>
        </c:ser>
        <c:overlap val="100"/>
        <c:axId val="46656222"/>
        <c:axId val="17252815"/>
      </c:bar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252815"/>
        <c:crosses val="autoZero"/>
        <c:auto val="0"/>
        <c:lblOffset val="100"/>
        <c:noMultiLvlLbl val="0"/>
      </c:catAx>
      <c:valAx>
        <c:axId val="1725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656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28625"/>
          <c:w val="0.085"/>
          <c:h val="0.17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75"/>
          <c:w val="0.933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d''irrigation'!$G$7:$G$32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d''irrigation'!$A$7:$A$32</c:f>
              <c:strCache/>
            </c:strRef>
          </c:cat>
          <c:val>
            <c:numRef>
              <c:f>'Volume d''eau d''irrigation'!$J$7:$J$32</c:f>
              <c:numCache/>
            </c:numRef>
          </c:val>
        </c:ser>
        <c:overlap val="100"/>
        <c:axId val="21057608"/>
        <c:axId val="55300745"/>
      </c:bar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300745"/>
        <c:crosses val="autoZero"/>
        <c:auto val="0"/>
        <c:lblOffset val="100"/>
        <c:noMultiLvlLbl val="0"/>
      </c:catAx>
      <c:valAx>
        <c:axId val="55300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57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2645"/>
          <c:w val="0.08775"/>
          <c:h val="0.12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R?partition de l'eau entre tour d'eau et puits priv?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1025"/>
          <c:y val="0.20725"/>
          <c:w val="0.56725"/>
          <c:h val="0.71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('Volume d''eau d''irrigation'!$C$5,'Volume d''eau d''irrigation'!$H$5)</c:f>
              <c:strCache/>
            </c:strRef>
          </c:cat>
          <c:val>
            <c:numRef>
              <c:f>('Volume d''eau d''irrigation'!$G$33,'Volume d''eau d''irrigation'!$J$33)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525"/>
          <c:w val="0.92375"/>
          <c:h val="0.8337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27944658"/>
        <c:axId val="50175331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48924796"/>
        <c:axId val="37669981"/>
      </c:line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50175331"/>
        <c:crosses val="autoZero"/>
        <c:auto val="0"/>
        <c:lblOffset val="100"/>
        <c:noMultiLvlLbl val="0"/>
      </c:catAx>
      <c:valAx>
        <c:axId val="5017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44658"/>
        <c:crossesAt val="1"/>
        <c:crossBetween val="between"/>
        <c:dispUnits/>
      </c:valAx>
      <c:catAx>
        <c:axId val="48924796"/>
        <c:scaling>
          <c:orientation val="minMax"/>
        </c:scaling>
        <c:axPos val="b"/>
        <c:delete val="1"/>
        <c:majorTickMark val="in"/>
        <c:minorTickMark val="none"/>
        <c:tickLblPos val="nextTo"/>
        <c:crossAx val="37669981"/>
        <c:crosses val="autoZero"/>
        <c:auto val="0"/>
        <c:lblOffset val="100"/>
        <c:noMultiLvlLbl val="0"/>
      </c:catAx>
      <c:valAx>
        <c:axId val="3766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247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"/>
          <c:y val="0.2625"/>
          <c:w val="0.20925"/>
          <c:h val="0.17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3925"/>
          <c:w val="0.976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3485510"/>
        <c:axId val="31369591"/>
      </c:barChart>
      <c:catAx>
        <c:axId val="3485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369591"/>
        <c:crosses val="autoZero"/>
        <c:auto val="0"/>
        <c:lblOffset val="100"/>
        <c:noMultiLvlLbl val="0"/>
      </c:catAx>
      <c:valAx>
        <c:axId val="3136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85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"/>
          <c:y val="0.3215"/>
          <c:w val="0.134"/>
          <c:h val="0.19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3"/>
          <c:y val="0.1605"/>
          <c:w val="0.406"/>
          <c:h val="0.75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28275"/>
          <c:w val="0.12925"/>
          <c:h val="0.30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2545"/>
          <c:y val="0.19675"/>
          <c:w val="0.48725"/>
          <c:h val="0.7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42325"/>
          <c:w val="0.112"/>
          <c:h val="0.24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475"/>
          <c:w val="0.96525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13890864"/>
        <c:axId val="57908913"/>
      </c:bar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908913"/>
        <c:crosses val="autoZero"/>
        <c:auto val="0"/>
        <c:lblOffset val="100"/>
        <c:noMultiLvlLbl val="0"/>
      </c:catAx>
      <c:valAx>
        <c:axId val="5790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90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111"/>
          <c:w val="0.11575"/>
          <c:h val="0.17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55"/>
          <c:w val="0.95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3"/>
          <c:order val="3"/>
          <c:tx>
            <c:v>co?ts autres -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4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5"/>
          <c:order val="5"/>
          <c:tx>
            <c:v>co?ts autres -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51418170"/>
        <c:axId val="60110347"/>
      </c:bar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110347"/>
        <c:crosses val="autoZero"/>
        <c:auto val="0"/>
        <c:lblOffset val="100"/>
        <c:noMultiLvlLbl val="0"/>
      </c:catAx>
      <c:valAx>
        <c:axId val="6011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418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05875"/>
          <c:w val="0.15075"/>
          <c:h val="0.36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975"/>
          <c:y val="0.201"/>
          <c:w val="0.5235"/>
          <c:h val="0.75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2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3375"/>
          <c:y val="0.249"/>
          <c:w val="0.375"/>
          <c:h val="0.6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29225"/>
          <c:w val="0.139"/>
          <c:h val="0.49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2675"/>
          <c:y val="0.30675"/>
          <c:w val="0.91275"/>
          <c:h val="0.60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15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525"/>
          <c:y val="0.30325"/>
          <c:w val="0.91225"/>
          <c:h val="0.599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25"/>
          <c:y val="0.1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95"/>
          <c:w val="0.97975"/>
          <c:h val="0.960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cultures'!$A$238:$A$263</c:f>
              <c:strCache/>
            </c:strRef>
          </c:cat>
          <c:val>
            <c:numRef>
              <c:f>'Temps de travaux des cultures'!$C$238:$C$263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cultures'!$A$238:$A$263</c:f>
              <c:strCache/>
            </c:strRef>
          </c:cat>
          <c:val>
            <c:numRef>
              <c:f>'Temps de travaux des cultures'!$D$238:$D$263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cultures'!$A$238:$A$263</c:f>
              <c:strCache/>
            </c:strRef>
          </c:cat>
          <c:val>
            <c:numRef>
              <c:f>'Temps de travaux des cultures'!$E$238:$E$263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cultures'!$A$238:$A$263</c:f>
              <c:strCache/>
            </c:strRef>
          </c:cat>
          <c:val>
            <c:numRef>
              <c:f>'Temps de travaux des cultures'!$F$238:$F$263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cultures'!$A$238:$A$263</c:f>
              <c:strCache/>
            </c:strRef>
          </c:cat>
          <c:val>
            <c:numRef>
              <c:f>'Temps de travaux des cultures'!$G$238:$G$263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cultures'!$A$238:$A$263</c:f>
              <c:strCache/>
            </c:strRef>
          </c:cat>
          <c:val>
            <c:numRef>
              <c:f>'Temps de travaux des cultures'!$H$238:$H$263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axId val="6103554"/>
        <c:axId val="54931987"/>
      </c:barChart>
      <c:catAx>
        <c:axId val="6103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931987"/>
        <c:crosses val="autoZero"/>
        <c:auto val="0"/>
        <c:lblOffset val="100"/>
        <c:noMultiLvlLbl val="0"/>
      </c:catAx>
      <c:valAx>
        <c:axId val="54931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0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piment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1475"/>
          <c:y val="0.2535"/>
          <c:w val="0.456"/>
          <c:h val="0.62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cultures'!$C$236:$H$236</c:f>
              <c:strCache/>
            </c:strRef>
          </c:cat>
          <c:val>
            <c:numRef>
              <c:f>'Temps de travaux des cultures'!$C$264:$H$264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21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Surface emblav?e par culture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55"/>
          <c:y val="0.11575"/>
          <c:w val="0.9845"/>
          <c:h val="0.862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récoltes'!$G$8:$G$28</c:f>
              <c:strCache/>
            </c:strRef>
          </c:cat>
          <c:val>
            <c:numRef>
              <c:f>'Récapitulatif des récoltes'!$J$8:$J$17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24625836"/>
        <c:axId val="20305933"/>
      </c:bar3DChart>
      <c:catAx>
        <c:axId val="24625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0305933"/>
        <c:crosses val="autoZero"/>
        <c:auto val="0"/>
        <c:lblOffset val="100"/>
        <c:noMultiLvlLbl val="0"/>
      </c:catAx>
      <c:valAx>
        <c:axId val="2030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6258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Production en dinars des cultures (sauf palmier dattier)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>
        <c:manualLayout>
          <c:xMode val="edge"/>
          <c:yMode val="edge"/>
          <c:x val="0.0155"/>
          <c:y val="0.0505"/>
          <c:w val="0.9845"/>
          <c:h val="0.9495"/>
        </c:manualLayout>
      </c:layout>
      <c:bar3DChart>
        <c:barDir val="bar"/>
        <c:grouping val="clustered"/>
        <c:varyColors val="0"/>
        <c:ser>
          <c:idx val="0"/>
          <c:order val="0"/>
          <c:tx>
            <c:v>production brute (DT)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récoltes'!$G$6:$G$17,'Récapitulatif des récoltes'!$G$20:$G$27)</c:f>
              <c:strCache/>
            </c:strRef>
          </c:cat>
          <c:val>
            <c:numRef>
              <c:f>('Récapitulatif des récoltes'!$L$6:$L$17,'Récapitulatif des récoltes'!$L$20:$L$27)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production (DT) par are ou pied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('Récapitulatif des récoltes'!$G$6:$G$17,'Récapitulatif des récoltes'!$G$20:$G$27)</c:f>
              <c:strCache/>
            </c:strRef>
          </c:cat>
          <c:val>
            <c:numRef>
              <c:f>('Récapitulatif des récoltes'!$M$6:$M$17,'Récapitulatif des récoltes'!$M$20:$M$27)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hape val="box"/>
        </c:ser>
        <c:gapWidth val="83"/>
        <c:gapDepth val="0"/>
        <c:shape val="box"/>
        <c:axId val="48535670"/>
        <c:axId val="34167847"/>
      </c:bar3DChart>
      <c:catAx>
        <c:axId val="4853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34167847"/>
        <c:crosses val="autoZero"/>
        <c:auto val="0"/>
        <c:lblOffset val="100"/>
        <c:noMultiLvlLbl val="0"/>
      </c:catAx>
      <c:val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53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825"/>
          <c:y val="0.33125"/>
          <c:w val="0.23225"/>
          <c:h val="0.05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r?coltes en valeur de production et vente effective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8"/>
          <c:w val="0.941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v>valeur de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récoltes'!$C$6:$C$31</c:f>
              <c:numCache/>
            </c:numRef>
          </c:val>
        </c:ser>
        <c:ser>
          <c:idx val="1"/>
          <c:order val="1"/>
          <c:tx>
            <c:v>vente effective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récoltes'!$A$6:$A$31</c:f>
              <c:strCache/>
            </c:strRef>
          </c:cat>
          <c:val>
            <c:numRef>
              <c:f>'Récapitulatif des récoltes'!$E$6:$E$31</c:f>
              <c:numCache/>
            </c:numRef>
          </c:val>
        </c:ser>
        <c:gapWidth val="50"/>
        <c:axId val="39075168"/>
        <c:axId val="16132193"/>
      </c:bar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6132193"/>
        <c:crosses val="autoZero"/>
        <c:auto val="0"/>
        <c:lblOffset val="100"/>
        <c:noMultiLvlLbl val="0"/>
      </c:catAx>
      <c:valAx>
        <c:axId val="1613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07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14275"/>
          <c:w val="0.1355"/>
          <c:h val="0.08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55"/>
          <c:y val="0.22775"/>
          <c:w val="0.44725"/>
          <c:h val="0.5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194"/>
          <c:w val="0.14175"/>
          <c:h val="0.24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Co?ts de production annuels de diff?rentes cultures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200"/>
      <c:rAngAx val="1"/>
    </c:view3D>
    <c:plotArea>
      <c:layout>
        <c:manualLayout>
          <c:xMode val="edge"/>
          <c:yMode val="edge"/>
          <c:x val="0"/>
          <c:y val="0.003"/>
          <c:w val="1"/>
          <c:h val="0.997"/>
        </c:manualLayout>
      </c:layout>
      <c:bar3DChart>
        <c:barDir val="col"/>
        <c:grouping val="stacked"/>
        <c:varyColors val="0"/>
        <c:ser>
          <c:idx val="0"/>
          <c:order val="0"/>
          <c:tx>
            <c:v>travail 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culture'!$A$5:$A$20</c:f>
              <c:strCache/>
            </c:strRef>
          </c:cat>
          <c:val>
            <c:numRef>
              <c:f>'Coût de production par culture'!$C$5:$C$20</c:f>
              <c:numCache/>
            </c:numRef>
          </c:val>
          <c:shape val="box"/>
        </c:ser>
        <c:ser>
          <c:idx val="1"/>
          <c:order val="1"/>
          <c:tx>
            <c:v>semences - plants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culture'!$A$5:$A$20</c:f>
              <c:strCache/>
            </c:strRef>
          </c:cat>
          <c:val>
            <c:numRef>
              <c:f>'Coût de production par culture'!$E$5:$E$20</c:f>
              <c:numCache/>
            </c:numRef>
          </c:val>
          <c:shape val="box"/>
        </c:ser>
        <c:ser>
          <c:idx val="2"/>
          <c:order val="2"/>
          <c:tx>
            <c:v>produits phytosanitaires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culture'!$A$5:$A$20</c:f>
              <c:strCache/>
            </c:strRef>
          </c:cat>
          <c:val>
            <c:numRef>
              <c:f>'Coût de production par culture'!$H$5:$H$20</c:f>
              <c:numCache/>
            </c:numRef>
          </c:val>
          <c:shape val="box"/>
        </c:ser>
        <c:ser>
          <c:idx val="3"/>
          <c:order val="3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'Coût de production par culture'!$A$5:$A$20</c:f>
              <c:strCache/>
            </c:strRef>
          </c:cat>
          <c:val>
            <c:numRef>
              <c:f>'Coût de production par culture'!$J$5:$J$20</c:f>
              <c:numCache/>
            </c:numRef>
          </c:val>
          <c:shape val="box"/>
        </c:ser>
        <c:overlap val="100"/>
        <c:gapDepth val="0"/>
        <c:shape val="box"/>
        <c:axId val="10972010"/>
        <c:axId val="31639227"/>
      </c:bar3D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639227"/>
        <c:crosses val="autoZero"/>
        <c:auto val="0"/>
        <c:lblOffset val="100"/>
        <c:noMultiLvlLbl val="0"/>
      </c:catAx>
      <c:valAx>
        <c:axId val="3163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972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5"/>
          <c:y val="0.15275"/>
          <c:w val="0.1507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10</xdr:col>
      <xdr:colOff>714375</xdr:colOff>
      <xdr:row>49</xdr:row>
      <xdr:rowOff>66675</xdr:rowOff>
    </xdr:to>
    <xdr:graphicFrame>
      <xdr:nvGraphicFramePr>
        <xdr:cNvPr id="1" name="Chart 4"/>
        <xdr:cNvGraphicFramePr/>
      </xdr:nvGraphicFramePr>
      <xdr:xfrm>
        <a:off x="0" y="6505575"/>
        <a:ext cx="81438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9525</xdr:rowOff>
    </xdr:from>
    <xdr:to>
      <xdr:col>10</xdr:col>
      <xdr:colOff>714375</xdr:colOff>
      <xdr:row>61</xdr:row>
      <xdr:rowOff>190500</xdr:rowOff>
    </xdr:to>
    <xdr:graphicFrame>
      <xdr:nvGraphicFramePr>
        <xdr:cNvPr id="2" name="Chart 5"/>
        <xdr:cNvGraphicFramePr/>
      </xdr:nvGraphicFramePr>
      <xdr:xfrm>
        <a:off x="0" y="10153650"/>
        <a:ext cx="81438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265</xdr:row>
      <xdr:rowOff>0</xdr:rowOff>
    </xdr:from>
    <xdr:to>
      <xdr:col>10</xdr:col>
      <xdr:colOff>733425</xdr:colOff>
      <xdr:row>282</xdr:row>
      <xdr:rowOff>104775</xdr:rowOff>
    </xdr:to>
    <xdr:graphicFrame>
      <xdr:nvGraphicFramePr>
        <xdr:cNvPr id="3" name="Chart 8"/>
        <xdr:cNvGraphicFramePr/>
      </xdr:nvGraphicFramePr>
      <xdr:xfrm>
        <a:off x="0" y="54006750"/>
        <a:ext cx="81629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283</xdr:row>
      <xdr:rowOff>47625</xdr:rowOff>
    </xdr:from>
    <xdr:to>
      <xdr:col>10</xdr:col>
      <xdr:colOff>733425</xdr:colOff>
      <xdr:row>294</xdr:row>
      <xdr:rowOff>180975</xdr:rowOff>
    </xdr:to>
    <xdr:graphicFrame>
      <xdr:nvGraphicFramePr>
        <xdr:cNvPr id="4" name="Chart 9"/>
        <xdr:cNvGraphicFramePr/>
      </xdr:nvGraphicFramePr>
      <xdr:xfrm>
        <a:off x="0" y="57654825"/>
        <a:ext cx="81629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104775</xdr:rowOff>
    </xdr:from>
    <xdr:to>
      <xdr:col>10</xdr:col>
      <xdr:colOff>962025</xdr:colOff>
      <xdr:row>43</xdr:row>
      <xdr:rowOff>257175</xdr:rowOff>
    </xdr:to>
    <xdr:graphicFrame>
      <xdr:nvGraphicFramePr>
        <xdr:cNvPr id="1" name="Chart 1"/>
        <xdr:cNvGraphicFramePr/>
      </xdr:nvGraphicFramePr>
      <xdr:xfrm>
        <a:off x="0" y="8839200"/>
        <a:ext cx="9915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85725</xdr:rowOff>
    </xdr:from>
    <xdr:to>
      <xdr:col>10</xdr:col>
      <xdr:colOff>962025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0" y="12411075"/>
        <a:ext cx="99155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161925</xdr:rowOff>
    </xdr:from>
    <xdr:to>
      <xdr:col>6</xdr:col>
      <xdr:colOff>714375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0" y="10029825"/>
        <a:ext cx="5286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36</xdr:row>
      <xdr:rowOff>161925</xdr:rowOff>
    </xdr:from>
    <xdr:to>
      <xdr:col>13</xdr:col>
      <xdr:colOff>752475</xdr:colOff>
      <xdr:row>47</xdr:row>
      <xdr:rowOff>85725</xdr:rowOff>
    </xdr:to>
    <xdr:graphicFrame>
      <xdr:nvGraphicFramePr>
        <xdr:cNvPr id="2" name="Chart 3"/>
        <xdr:cNvGraphicFramePr/>
      </xdr:nvGraphicFramePr>
      <xdr:xfrm>
        <a:off x="5362575" y="10029825"/>
        <a:ext cx="52959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38100</xdr:rowOff>
    </xdr:from>
    <xdr:to>
      <xdr:col>11</xdr:col>
      <xdr:colOff>123825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0" y="15278100"/>
        <a:ext cx="95154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257175</xdr:rowOff>
    </xdr:from>
    <xdr:to>
      <xdr:col>11</xdr:col>
      <xdr:colOff>85725</xdr:colOff>
      <xdr:row>99</xdr:row>
      <xdr:rowOff>190500</xdr:rowOff>
    </xdr:to>
    <xdr:graphicFrame>
      <xdr:nvGraphicFramePr>
        <xdr:cNvPr id="2" name="Chart 2"/>
        <xdr:cNvGraphicFramePr/>
      </xdr:nvGraphicFramePr>
      <xdr:xfrm>
        <a:off x="0" y="20193000"/>
        <a:ext cx="9477375" cy="739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200025</xdr:rowOff>
    </xdr:from>
    <xdr:to>
      <xdr:col>12</xdr:col>
      <xdr:colOff>638175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0" y="9639300"/>
        <a:ext cx="108489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76200</xdr:rowOff>
    </xdr:from>
    <xdr:to>
      <xdr:col>14</xdr:col>
      <xdr:colOff>800100</xdr:colOff>
      <xdr:row>49</xdr:row>
      <xdr:rowOff>66675</xdr:rowOff>
    </xdr:to>
    <xdr:graphicFrame>
      <xdr:nvGraphicFramePr>
        <xdr:cNvPr id="1" name="Chart 2"/>
        <xdr:cNvGraphicFramePr/>
      </xdr:nvGraphicFramePr>
      <xdr:xfrm>
        <a:off x="0" y="10868025"/>
        <a:ext cx="139922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12</xdr:col>
      <xdr:colOff>657225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0" y="6991350"/>
        <a:ext cx="105156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104775</xdr:rowOff>
    </xdr:from>
    <xdr:to>
      <xdr:col>12</xdr:col>
      <xdr:colOff>657225</xdr:colOff>
      <xdr:row>44</xdr:row>
      <xdr:rowOff>66675</xdr:rowOff>
    </xdr:to>
    <xdr:graphicFrame>
      <xdr:nvGraphicFramePr>
        <xdr:cNvPr id="2" name="Chart 5"/>
        <xdr:cNvGraphicFramePr/>
      </xdr:nvGraphicFramePr>
      <xdr:xfrm>
        <a:off x="0" y="10763250"/>
        <a:ext cx="105156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238125</xdr:rowOff>
    </xdr:from>
    <xdr:to>
      <xdr:col>10</xdr:col>
      <xdr:colOff>847725</xdr:colOff>
      <xdr:row>47</xdr:row>
      <xdr:rowOff>200025</xdr:rowOff>
    </xdr:to>
    <xdr:graphicFrame>
      <xdr:nvGraphicFramePr>
        <xdr:cNvPr id="1" name="Chart 1"/>
        <xdr:cNvGraphicFramePr/>
      </xdr:nvGraphicFramePr>
      <xdr:xfrm>
        <a:off x="0" y="9505950"/>
        <a:ext cx="9515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104775</xdr:rowOff>
    </xdr:from>
    <xdr:to>
      <xdr:col>10</xdr:col>
      <xdr:colOff>838200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0" y="9172575"/>
        <a:ext cx="94107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10</xdr:col>
      <xdr:colOff>838200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0" y="12725400"/>
        <a:ext cx="94107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76200</xdr:rowOff>
    </xdr:from>
    <xdr:to>
      <xdr:col>9</xdr:col>
      <xdr:colOff>857250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6715125"/>
        <a:ext cx="86582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9</xdr:col>
      <xdr:colOff>828675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0" y="5543550"/>
        <a:ext cx="8372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9</xdr:col>
      <xdr:colOff>828675</xdr:colOff>
      <xdr:row>67</xdr:row>
      <xdr:rowOff>95250</xdr:rowOff>
    </xdr:to>
    <xdr:graphicFrame>
      <xdr:nvGraphicFramePr>
        <xdr:cNvPr id="2" name="Chart 4"/>
        <xdr:cNvGraphicFramePr/>
      </xdr:nvGraphicFramePr>
      <xdr:xfrm>
        <a:off x="0" y="8991600"/>
        <a:ext cx="83724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57150</xdr:rowOff>
    </xdr:from>
    <xdr:to>
      <xdr:col>13</xdr:col>
      <xdr:colOff>733425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0" y="10829925"/>
        <a:ext cx="10696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13</xdr:col>
      <xdr:colOff>733425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6953250"/>
        <a:ext cx="106965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19</v>
      </c>
      <c r="B1" s="2"/>
      <c r="C1" s="3"/>
      <c r="E1" s="5"/>
      <c r="F1" s="6" t="s">
        <v>20</v>
      </c>
      <c r="G1" s="5"/>
      <c r="I1" s="2"/>
    </row>
    <row r="2" spans="1:9" ht="27" customHeight="1" thickBot="1">
      <c r="A2" s="1" t="s">
        <v>21</v>
      </c>
      <c r="C2" s="3"/>
      <c r="D2" s="8" t="s">
        <v>22</v>
      </c>
      <c r="E2" s="9" t="s">
        <v>23</v>
      </c>
      <c r="H2" s="5"/>
      <c r="I2" s="2"/>
    </row>
    <row r="3" spans="1:11" ht="15.75" customHeight="1">
      <c r="A3" s="10" t="s">
        <v>24</v>
      </c>
      <c r="B3" s="11" t="s">
        <v>25</v>
      </c>
      <c r="C3" s="12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3" t="s">
        <v>31</v>
      </c>
      <c r="I3" s="11" t="s">
        <v>32</v>
      </c>
      <c r="J3" s="14" t="s">
        <v>33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34</v>
      </c>
      <c r="K4" s="21" t="s">
        <v>35</v>
      </c>
    </row>
    <row r="5" spans="1:11" ht="15.75" customHeight="1">
      <c r="A5" s="22" t="s">
        <v>36</v>
      </c>
      <c r="B5" s="23" t="s">
        <v>137</v>
      </c>
      <c r="C5" s="22"/>
      <c r="D5" s="24"/>
      <c r="E5" s="24"/>
      <c r="F5" s="24"/>
      <c r="G5" s="24"/>
      <c r="H5" s="24">
        <v>10</v>
      </c>
      <c r="I5" s="25">
        <f aca="true" t="shared" si="0" ref="I5:I31">SUM(C5:H5)</f>
        <v>10</v>
      </c>
      <c r="J5" s="26"/>
      <c r="K5" s="27"/>
    </row>
    <row r="6" spans="1:11" ht="15.75" customHeight="1" thickBot="1">
      <c r="A6" s="28"/>
      <c r="B6" s="20" t="s">
        <v>138</v>
      </c>
      <c r="C6" s="28"/>
      <c r="D6" s="20"/>
      <c r="E6" s="29"/>
      <c r="F6" s="20"/>
      <c r="G6" s="20"/>
      <c r="H6" s="20">
        <v>3.5</v>
      </c>
      <c r="I6" s="30">
        <f t="shared" si="0"/>
        <v>3.5</v>
      </c>
      <c r="J6" s="20"/>
      <c r="K6" s="31"/>
    </row>
    <row r="7" spans="1:11" ht="15.75" customHeight="1">
      <c r="A7" s="32" t="s">
        <v>139</v>
      </c>
      <c r="B7" s="33" t="s">
        <v>140</v>
      </c>
      <c r="C7" s="32"/>
      <c r="D7" s="33"/>
      <c r="E7" s="34"/>
      <c r="F7" s="33"/>
      <c r="G7" s="33"/>
      <c r="H7" s="33">
        <v>21</v>
      </c>
      <c r="I7" s="35">
        <f t="shared" si="0"/>
        <v>21</v>
      </c>
      <c r="J7" s="26"/>
      <c r="K7" s="27"/>
    </row>
    <row r="8" spans="1:11" ht="15.75" customHeight="1" thickBot="1">
      <c r="A8" s="28"/>
      <c r="B8" s="20" t="s">
        <v>141</v>
      </c>
      <c r="C8" s="28"/>
      <c r="D8" s="20"/>
      <c r="E8" s="20"/>
      <c r="F8" s="20"/>
      <c r="G8" s="20"/>
      <c r="H8" s="20">
        <v>19.5</v>
      </c>
      <c r="I8" s="30">
        <f t="shared" si="0"/>
        <v>19.5</v>
      </c>
      <c r="J8" s="20"/>
      <c r="K8" s="31"/>
    </row>
    <row r="9" spans="1:11" ht="15.75" customHeight="1">
      <c r="A9" s="32" t="s">
        <v>142</v>
      </c>
      <c r="B9" s="33" t="s">
        <v>143</v>
      </c>
      <c r="C9" s="32"/>
      <c r="D9" s="33"/>
      <c r="E9" s="33"/>
      <c r="F9" s="33"/>
      <c r="G9" s="33"/>
      <c r="H9" s="33"/>
      <c r="I9" s="35">
        <f t="shared" si="0"/>
        <v>0</v>
      </c>
      <c r="J9" s="26"/>
      <c r="K9" s="27"/>
    </row>
    <row r="10" spans="1:11" ht="15.75" customHeight="1" thickBot="1">
      <c r="A10" s="32"/>
      <c r="B10" s="33" t="s">
        <v>144</v>
      </c>
      <c r="C10" s="36"/>
      <c r="D10" s="26"/>
      <c r="E10" s="26"/>
      <c r="F10" s="26"/>
      <c r="G10" s="26"/>
      <c r="H10" s="26"/>
      <c r="I10" s="37">
        <f t="shared" si="0"/>
        <v>0</v>
      </c>
      <c r="J10" s="26"/>
      <c r="K10" s="27"/>
    </row>
    <row r="11" spans="1:11" ht="15.75" customHeight="1">
      <c r="A11" s="22" t="s">
        <v>145</v>
      </c>
      <c r="B11" s="24" t="s">
        <v>146</v>
      </c>
      <c r="C11" s="22"/>
      <c r="D11" s="24"/>
      <c r="E11" s="24"/>
      <c r="F11" s="24">
        <v>5</v>
      </c>
      <c r="G11" s="24"/>
      <c r="H11" s="24"/>
      <c r="I11" s="25">
        <f t="shared" si="0"/>
        <v>5</v>
      </c>
      <c r="J11" s="24"/>
      <c r="K11" s="38"/>
    </row>
    <row r="12" spans="1:11" ht="15.75" customHeight="1" thickBot="1">
      <c r="A12" s="32"/>
      <c r="B12" s="33" t="s">
        <v>147</v>
      </c>
      <c r="C12" s="32"/>
      <c r="D12" s="33"/>
      <c r="E12" s="33"/>
      <c r="F12" s="33">
        <v>5.5</v>
      </c>
      <c r="G12" s="33"/>
      <c r="H12" s="33"/>
      <c r="I12" s="35">
        <f t="shared" si="0"/>
        <v>5.5</v>
      </c>
      <c r="J12" s="26"/>
      <c r="K12" s="27"/>
    </row>
    <row r="13" spans="1:11" ht="15.75" customHeight="1">
      <c r="A13" s="22" t="s">
        <v>148</v>
      </c>
      <c r="B13" s="24" t="s">
        <v>149</v>
      </c>
      <c r="C13" s="22"/>
      <c r="D13" s="24"/>
      <c r="E13" s="24"/>
      <c r="F13" s="24"/>
      <c r="G13" s="24">
        <v>13</v>
      </c>
      <c r="H13" s="24"/>
      <c r="I13" s="25">
        <f t="shared" si="0"/>
        <v>13</v>
      </c>
      <c r="J13" s="24"/>
      <c r="K13" s="38"/>
    </row>
    <row r="14" spans="1:11" ht="15.75" customHeight="1" thickBot="1">
      <c r="A14" s="32"/>
      <c r="B14" s="33" t="s">
        <v>150</v>
      </c>
      <c r="C14" s="32"/>
      <c r="D14" s="33"/>
      <c r="E14" s="33"/>
      <c r="F14" s="33"/>
      <c r="G14" s="33">
        <v>5</v>
      </c>
      <c r="H14" s="33"/>
      <c r="I14" s="35">
        <f t="shared" si="0"/>
        <v>5</v>
      </c>
      <c r="J14" s="26"/>
      <c r="K14" s="27"/>
    </row>
    <row r="15" spans="1:11" ht="15.75" customHeight="1">
      <c r="A15" s="22" t="s">
        <v>151</v>
      </c>
      <c r="B15" s="24" t="s">
        <v>152</v>
      </c>
      <c r="C15" s="22"/>
      <c r="D15" s="24"/>
      <c r="E15" s="24"/>
      <c r="F15" s="24">
        <v>108.5</v>
      </c>
      <c r="G15" s="24">
        <v>25</v>
      </c>
      <c r="H15" s="24"/>
      <c r="I15" s="25">
        <f t="shared" si="0"/>
        <v>133.5</v>
      </c>
      <c r="J15" s="24">
        <v>56</v>
      </c>
      <c r="K15" s="38">
        <v>42</v>
      </c>
    </row>
    <row r="16" spans="1:11" ht="15.75" customHeight="1">
      <c r="A16" s="32"/>
      <c r="B16" s="33" t="s">
        <v>153</v>
      </c>
      <c r="C16" s="32"/>
      <c r="D16" s="33"/>
      <c r="E16" s="33"/>
      <c r="F16" s="33">
        <v>49</v>
      </c>
      <c r="G16" s="33">
        <v>10.5</v>
      </c>
      <c r="H16" s="33"/>
      <c r="I16" s="35">
        <f t="shared" si="0"/>
        <v>59.5</v>
      </c>
      <c r="J16" s="26">
        <v>49</v>
      </c>
      <c r="K16" s="27">
        <v>42</v>
      </c>
    </row>
    <row r="17" spans="1:11" ht="15.75" customHeight="1" thickBot="1">
      <c r="A17" s="28"/>
      <c r="B17" s="20" t="s">
        <v>154</v>
      </c>
      <c r="C17" s="28"/>
      <c r="D17" s="20"/>
      <c r="E17" s="20"/>
      <c r="F17" s="20"/>
      <c r="G17" s="20">
        <v>14</v>
      </c>
      <c r="H17" s="20"/>
      <c r="I17" s="30">
        <f t="shared" si="0"/>
        <v>14</v>
      </c>
      <c r="J17" s="20"/>
      <c r="K17" s="31"/>
    </row>
    <row r="18" spans="1:11" ht="15.75" customHeight="1">
      <c r="A18" s="32" t="s">
        <v>155</v>
      </c>
      <c r="B18" s="33" t="s">
        <v>156</v>
      </c>
      <c r="C18" s="32"/>
      <c r="D18" s="33"/>
      <c r="E18" s="33"/>
      <c r="F18" s="33"/>
      <c r="G18" s="33"/>
      <c r="H18" s="33"/>
      <c r="I18" s="35">
        <f t="shared" si="0"/>
        <v>0</v>
      </c>
      <c r="J18" s="26"/>
      <c r="K18" s="27"/>
    </row>
    <row r="19" spans="1:11" ht="15.75" customHeight="1" thickBot="1">
      <c r="A19" s="28"/>
      <c r="B19" s="20" t="s">
        <v>157</v>
      </c>
      <c r="C19" s="28"/>
      <c r="D19" s="20"/>
      <c r="E19" s="20"/>
      <c r="F19" s="20"/>
      <c r="G19" s="20"/>
      <c r="H19" s="20"/>
      <c r="I19" s="30">
        <f t="shared" si="0"/>
        <v>0</v>
      </c>
      <c r="J19" s="20"/>
      <c r="K19" s="31"/>
    </row>
    <row r="20" spans="1:11" ht="15.75" customHeight="1">
      <c r="A20" s="32" t="s">
        <v>158</v>
      </c>
      <c r="B20" s="33" t="s">
        <v>159</v>
      </c>
      <c r="C20" s="32"/>
      <c r="D20" s="33"/>
      <c r="E20" s="33"/>
      <c r="F20" s="33"/>
      <c r="G20" s="33">
        <v>63</v>
      </c>
      <c r="H20" s="33"/>
      <c r="I20" s="35">
        <f t="shared" si="0"/>
        <v>63</v>
      </c>
      <c r="J20" s="26">
        <v>56</v>
      </c>
      <c r="K20" s="27">
        <v>59</v>
      </c>
    </row>
    <row r="21" spans="1:11" ht="15.75" customHeight="1" thickBot="1">
      <c r="A21" s="32"/>
      <c r="B21" s="33" t="s">
        <v>160</v>
      </c>
      <c r="C21" s="36"/>
      <c r="D21" s="26"/>
      <c r="E21" s="26"/>
      <c r="F21" s="26"/>
      <c r="G21" s="26"/>
      <c r="H21" s="26"/>
      <c r="I21" s="37">
        <f t="shared" si="0"/>
        <v>0</v>
      </c>
      <c r="J21" s="26"/>
      <c r="K21" s="27"/>
    </row>
    <row r="22" spans="1:11" ht="15.75" customHeight="1">
      <c r="A22" s="22" t="s">
        <v>161</v>
      </c>
      <c r="B22" s="24" t="s">
        <v>162</v>
      </c>
      <c r="C22" s="22"/>
      <c r="D22" s="24"/>
      <c r="E22" s="24"/>
      <c r="F22" s="24"/>
      <c r="G22" s="24"/>
      <c r="H22" s="24"/>
      <c r="I22" s="25">
        <f t="shared" si="0"/>
        <v>0</v>
      </c>
      <c r="J22" s="24"/>
      <c r="K22" s="38"/>
    </row>
    <row r="23" spans="1:11" ht="15.75" customHeight="1" thickBot="1">
      <c r="A23" s="32"/>
      <c r="B23" s="33" t="s">
        <v>163</v>
      </c>
      <c r="C23" s="32"/>
      <c r="D23" s="33"/>
      <c r="E23" s="33"/>
      <c r="F23" s="33"/>
      <c r="G23" s="33"/>
      <c r="H23" s="33"/>
      <c r="I23" s="35">
        <f t="shared" si="0"/>
        <v>0</v>
      </c>
      <c r="J23" s="26"/>
      <c r="K23" s="27"/>
    </row>
    <row r="24" spans="1:11" ht="15.75" customHeight="1">
      <c r="A24" s="22" t="s">
        <v>164</v>
      </c>
      <c r="B24" s="24" t="s">
        <v>165</v>
      </c>
      <c r="C24" s="22"/>
      <c r="D24" s="24"/>
      <c r="E24" s="24"/>
      <c r="F24" s="24"/>
      <c r="G24" s="24"/>
      <c r="H24" s="24"/>
      <c r="I24" s="25">
        <f t="shared" si="0"/>
        <v>0</v>
      </c>
      <c r="J24" s="24"/>
      <c r="K24" s="38"/>
    </row>
    <row r="25" spans="1:11" ht="15.75" customHeight="1" thickBot="1">
      <c r="A25" s="32"/>
      <c r="B25" s="33" t="s">
        <v>166</v>
      </c>
      <c r="C25" s="32"/>
      <c r="D25" s="33"/>
      <c r="E25" s="33"/>
      <c r="F25" s="33"/>
      <c r="G25" s="33"/>
      <c r="H25" s="33"/>
      <c r="I25" s="35">
        <f t="shared" si="0"/>
        <v>0</v>
      </c>
      <c r="J25" s="26"/>
      <c r="K25" s="27"/>
    </row>
    <row r="26" spans="1:11" ht="15.75" customHeight="1">
      <c r="A26" s="22" t="s">
        <v>167</v>
      </c>
      <c r="B26" s="24" t="s">
        <v>168</v>
      </c>
      <c r="C26" s="22"/>
      <c r="D26" s="24"/>
      <c r="E26" s="24"/>
      <c r="F26" s="24"/>
      <c r="G26" s="24"/>
      <c r="H26" s="24"/>
      <c r="I26" s="25">
        <f t="shared" si="0"/>
        <v>0</v>
      </c>
      <c r="J26" s="24"/>
      <c r="K26" s="38"/>
    </row>
    <row r="27" spans="1:11" ht="15.75" customHeight="1">
      <c r="A27" s="32"/>
      <c r="B27" s="33" t="s">
        <v>169</v>
      </c>
      <c r="C27" s="32"/>
      <c r="D27" s="33"/>
      <c r="E27" s="33"/>
      <c r="F27" s="33"/>
      <c r="G27" s="33"/>
      <c r="H27" s="33"/>
      <c r="I27" s="35">
        <f t="shared" si="0"/>
        <v>0</v>
      </c>
      <c r="J27" s="26"/>
      <c r="K27" s="27"/>
    </row>
    <row r="28" spans="1:11" ht="15.75" customHeight="1" thickBot="1">
      <c r="A28" s="28"/>
      <c r="B28" s="20" t="s">
        <v>170</v>
      </c>
      <c r="C28" s="28"/>
      <c r="D28" s="20"/>
      <c r="E28" s="20"/>
      <c r="F28" s="20"/>
      <c r="G28" s="20"/>
      <c r="H28" s="20"/>
      <c r="I28" s="30">
        <f t="shared" si="0"/>
        <v>0</v>
      </c>
      <c r="J28" s="20"/>
      <c r="K28" s="31"/>
    </row>
    <row r="29" spans="1:11" ht="15.75" customHeight="1">
      <c r="A29" s="32" t="s">
        <v>171</v>
      </c>
      <c r="B29" s="33" t="s">
        <v>172</v>
      </c>
      <c r="C29" s="32"/>
      <c r="D29" s="33"/>
      <c r="E29" s="33"/>
      <c r="F29" s="33">
        <v>0.25</v>
      </c>
      <c r="G29" s="33"/>
      <c r="H29" s="33">
        <v>0.25</v>
      </c>
      <c r="I29" s="35">
        <f t="shared" si="0"/>
        <v>0.5</v>
      </c>
      <c r="J29" s="26"/>
      <c r="K29" s="27"/>
    </row>
    <row r="30" spans="1:11" ht="15.75" customHeight="1" thickBot="1">
      <c r="A30" s="28"/>
      <c r="B30" s="20" t="s">
        <v>173</v>
      </c>
      <c r="C30" s="28"/>
      <c r="D30" s="20"/>
      <c r="E30" s="20"/>
      <c r="F30" s="20"/>
      <c r="G30" s="20"/>
      <c r="H30" s="20">
        <v>3.75</v>
      </c>
      <c r="I30" s="30">
        <f t="shared" si="0"/>
        <v>3.75</v>
      </c>
      <c r="J30" s="20"/>
      <c r="K30" s="31"/>
    </row>
    <row r="31" spans="1:11" ht="15.75" customHeight="1" thickBot="1">
      <c r="A31" s="39" t="s">
        <v>32</v>
      </c>
      <c r="B31" s="40"/>
      <c r="C31" s="28">
        <f aca="true" t="shared" si="1" ref="C31:H31">SUM(C5:C30)</f>
        <v>0</v>
      </c>
      <c r="D31" s="20">
        <f t="shared" si="1"/>
        <v>0</v>
      </c>
      <c r="E31" s="20">
        <f t="shared" si="1"/>
        <v>0</v>
      </c>
      <c r="F31" s="20">
        <f t="shared" si="1"/>
        <v>168.25</v>
      </c>
      <c r="G31" s="20">
        <f t="shared" si="1"/>
        <v>130.5</v>
      </c>
      <c r="H31" s="20">
        <f t="shared" si="1"/>
        <v>58</v>
      </c>
      <c r="I31" s="30">
        <f t="shared" si="0"/>
        <v>356.75</v>
      </c>
      <c r="J31" s="20">
        <f>SUM(J5:J30)</f>
        <v>161</v>
      </c>
      <c r="K31" s="31">
        <f>SUM(K5:K30)</f>
        <v>143</v>
      </c>
    </row>
    <row r="32" spans="1:11" ht="15.75" customHeight="1">
      <c r="A32" s="453"/>
      <c r="B32" s="4"/>
      <c r="C32" s="454"/>
      <c r="D32" s="454"/>
      <c r="E32" s="454"/>
      <c r="F32" s="454"/>
      <c r="G32" s="454"/>
      <c r="H32" s="454"/>
      <c r="I32" s="453"/>
      <c r="J32" s="454"/>
      <c r="K32" s="42"/>
    </row>
    <row r="33" spans="1:11" ht="15.75" customHeight="1">
      <c r="A33" s="453"/>
      <c r="B33" s="4"/>
      <c r="C33" s="454"/>
      <c r="D33" s="454"/>
      <c r="E33" s="454"/>
      <c r="F33" s="454"/>
      <c r="G33" s="454"/>
      <c r="H33" s="454"/>
      <c r="I33" s="453"/>
      <c r="J33" s="454"/>
      <c r="K33" s="42"/>
    </row>
    <row r="34" spans="1:11" ht="15.75" customHeight="1">
      <c r="A34" s="453"/>
      <c r="B34" s="4"/>
      <c r="C34" s="454"/>
      <c r="D34" s="454"/>
      <c r="E34" s="454"/>
      <c r="F34" s="454"/>
      <c r="G34" s="454"/>
      <c r="H34" s="454"/>
      <c r="I34" s="453"/>
      <c r="J34" s="454"/>
      <c r="K34" s="42"/>
    </row>
    <row r="35" spans="1:11" ht="15.75" customHeight="1">
      <c r="A35" s="453"/>
      <c r="B35" s="4"/>
      <c r="C35" s="454"/>
      <c r="D35" s="454"/>
      <c r="E35" s="454"/>
      <c r="F35" s="454"/>
      <c r="G35" s="454"/>
      <c r="H35" s="454"/>
      <c r="I35" s="453"/>
      <c r="J35" s="454"/>
      <c r="K35" s="42"/>
    </row>
    <row r="36" spans="1:11" ht="15.75" customHeight="1">
      <c r="A36" s="453"/>
      <c r="B36" s="4"/>
      <c r="C36" s="454"/>
      <c r="D36" s="454"/>
      <c r="E36" s="454"/>
      <c r="F36" s="454"/>
      <c r="G36" s="454"/>
      <c r="H36" s="454"/>
      <c r="I36" s="453"/>
      <c r="J36" s="454"/>
      <c r="K36" s="42"/>
    </row>
    <row r="37" spans="1:11" ht="15.75" customHeight="1">
      <c r="A37" s="453"/>
      <c r="B37" s="4"/>
      <c r="C37" s="454"/>
      <c r="D37" s="454"/>
      <c r="E37" s="454"/>
      <c r="F37" s="454"/>
      <c r="G37" s="454"/>
      <c r="H37" s="454"/>
      <c r="I37" s="453"/>
      <c r="J37" s="454"/>
      <c r="K37" s="42"/>
    </row>
    <row r="38" spans="1:11" ht="15.75" customHeight="1">
      <c r="A38" s="453"/>
      <c r="B38" s="4"/>
      <c r="C38" s="454"/>
      <c r="D38" s="454"/>
      <c r="E38" s="454"/>
      <c r="F38" s="454"/>
      <c r="G38" s="454"/>
      <c r="H38" s="454"/>
      <c r="I38" s="453"/>
      <c r="J38" s="454"/>
      <c r="K38" s="42"/>
    </row>
    <row r="39" spans="1:11" ht="15.75" customHeight="1">
      <c r="A39" s="453"/>
      <c r="B39" s="4"/>
      <c r="C39" s="454"/>
      <c r="D39" s="454"/>
      <c r="E39" s="454"/>
      <c r="F39" s="454"/>
      <c r="G39" s="454"/>
      <c r="H39" s="454"/>
      <c r="I39" s="453"/>
      <c r="J39" s="454"/>
      <c r="K39" s="42"/>
    </row>
    <row r="40" spans="1:11" ht="15.75" customHeight="1">
      <c r="A40" s="453"/>
      <c r="B40" s="4"/>
      <c r="C40" s="454"/>
      <c r="D40" s="454"/>
      <c r="E40" s="454"/>
      <c r="F40" s="454"/>
      <c r="G40" s="454"/>
      <c r="H40" s="454"/>
      <c r="I40" s="453"/>
      <c r="J40" s="454"/>
      <c r="K40" s="42"/>
    </row>
    <row r="41" spans="1:11" ht="15.75" customHeight="1">
      <c r="A41" s="453"/>
      <c r="B41" s="4"/>
      <c r="C41" s="454"/>
      <c r="D41" s="454"/>
      <c r="E41" s="454"/>
      <c r="F41" s="454"/>
      <c r="G41" s="454"/>
      <c r="H41" s="454"/>
      <c r="I41" s="453"/>
      <c r="J41" s="454"/>
      <c r="K41" s="42"/>
    </row>
    <row r="42" spans="1:11" ht="15.75" customHeight="1">
      <c r="A42" s="453"/>
      <c r="B42" s="4"/>
      <c r="C42" s="454"/>
      <c r="D42" s="454"/>
      <c r="E42" s="454"/>
      <c r="F42" s="454"/>
      <c r="G42" s="454"/>
      <c r="H42" s="454"/>
      <c r="I42" s="453"/>
      <c r="J42" s="454"/>
      <c r="K42" s="42"/>
    </row>
    <row r="43" spans="1:11" ht="15.75" customHeight="1">
      <c r="A43" s="453"/>
      <c r="B43" s="4"/>
      <c r="C43" s="454"/>
      <c r="D43" s="454"/>
      <c r="E43" s="454"/>
      <c r="F43" s="454"/>
      <c r="G43" s="454"/>
      <c r="H43" s="454"/>
      <c r="I43" s="453"/>
      <c r="J43" s="454"/>
      <c r="K43" s="42"/>
    </row>
    <row r="44" spans="1:11" ht="15.75" customHeight="1">
      <c r="A44" s="453"/>
      <c r="B44" s="4"/>
      <c r="C44" s="454"/>
      <c r="D44" s="454"/>
      <c r="E44" s="454"/>
      <c r="F44" s="454"/>
      <c r="G44" s="454"/>
      <c r="H44" s="454"/>
      <c r="I44" s="453"/>
      <c r="J44" s="454"/>
      <c r="K44" s="42"/>
    </row>
    <row r="45" spans="1:11" ht="15.75" customHeight="1">
      <c r="A45" s="453"/>
      <c r="B45" s="4"/>
      <c r="C45" s="454"/>
      <c r="D45" s="454"/>
      <c r="E45" s="454"/>
      <c r="F45" s="454"/>
      <c r="G45" s="454"/>
      <c r="H45" s="454"/>
      <c r="I45" s="453"/>
      <c r="J45" s="454"/>
      <c r="K45" s="42"/>
    </row>
    <row r="46" spans="1:11" ht="15.75" customHeight="1">
      <c r="A46" s="453"/>
      <c r="B46" s="4"/>
      <c r="C46" s="454"/>
      <c r="D46" s="454"/>
      <c r="E46" s="454"/>
      <c r="F46" s="454"/>
      <c r="G46" s="454"/>
      <c r="H46" s="454"/>
      <c r="I46" s="453"/>
      <c r="J46" s="454"/>
      <c r="K46" s="42"/>
    </row>
    <row r="47" spans="1:11" ht="15.75" customHeight="1">
      <c r="A47" s="453"/>
      <c r="B47" s="4"/>
      <c r="C47" s="454"/>
      <c r="D47" s="454"/>
      <c r="E47" s="454"/>
      <c r="F47" s="454"/>
      <c r="G47" s="454"/>
      <c r="H47" s="454"/>
      <c r="I47" s="453"/>
      <c r="J47" s="454"/>
      <c r="K47" s="42"/>
    </row>
    <row r="48" spans="1:11" ht="15.75" customHeight="1">
      <c r="A48" s="453"/>
      <c r="B48" s="4"/>
      <c r="C48" s="454"/>
      <c r="D48" s="454"/>
      <c r="E48" s="454"/>
      <c r="F48" s="454"/>
      <c r="G48" s="454"/>
      <c r="H48" s="454"/>
      <c r="I48" s="453"/>
      <c r="J48" s="454"/>
      <c r="K48" s="42"/>
    </row>
    <row r="49" spans="1:11" ht="15.75" customHeight="1">
      <c r="A49" s="453"/>
      <c r="B49" s="4"/>
      <c r="C49" s="454"/>
      <c r="D49" s="454"/>
      <c r="E49" s="454"/>
      <c r="F49" s="454"/>
      <c r="G49" s="454"/>
      <c r="H49" s="454"/>
      <c r="I49" s="453"/>
      <c r="J49" s="454"/>
      <c r="K49" s="42"/>
    </row>
    <row r="50" spans="1:11" ht="15.75" customHeight="1">
      <c r="A50" s="453"/>
      <c r="B50" s="4"/>
      <c r="C50" s="454"/>
      <c r="D50" s="454"/>
      <c r="E50" s="454"/>
      <c r="F50" s="454"/>
      <c r="G50" s="454"/>
      <c r="H50" s="454"/>
      <c r="I50" s="453"/>
      <c r="J50" s="454"/>
      <c r="K50" s="42"/>
    </row>
    <row r="51" spans="1:11" ht="15.75" customHeight="1">
      <c r="A51" s="453"/>
      <c r="B51" s="4"/>
      <c r="C51" s="454"/>
      <c r="D51" s="454"/>
      <c r="E51" s="454"/>
      <c r="F51" s="454"/>
      <c r="G51" s="454"/>
      <c r="H51" s="454"/>
      <c r="I51" s="453"/>
      <c r="J51" s="454"/>
      <c r="K51" s="42"/>
    </row>
    <row r="52" spans="1:11" ht="15.75" customHeight="1">
      <c r="A52" s="453"/>
      <c r="B52" s="4"/>
      <c r="C52" s="454"/>
      <c r="D52" s="454"/>
      <c r="E52" s="454"/>
      <c r="F52" s="454"/>
      <c r="G52" s="454"/>
      <c r="H52" s="454"/>
      <c r="I52" s="453"/>
      <c r="J52" s="454"/>
      <c r="K52" s="42"/>
    </row>
    <row r="53" spans="1:11" ht="15.75" customHeight="1">
      <c r="A53" s="453"/>
      <c r="B53" s="4"/>
      <c r="C53" s="454"/>
      <c r="D53" s="454"/>
      <c r="E53" s="454"/>
      <c r="F53" s="454"/>
      <c r="G53" s="454"/>
      <c r="H53" s="454"/>
      <c r="I53" s="453"/>
      <c r="J53" s="454"/>
      <c r="K53" s="42"/>
    </row>
    <row r="54" spans="1:11" ht="15.75" customHeight="1">
      <c r="A54" s="453"/>
      <c r="B54" s="4"/>
      <c r="C54" s="454"/>
      <c r="D54" s="454"/>
      <c r="E54" s="454"/>
      <c r="F54" s="454"/>
      <c r="G54" s="454"/>
      <c r="H54" s="454"/>
      <c r="I54" s="453"/>
      <c r="J54" s="454"/>
      <c r="K54" s="42"/>
    </row>
    <row r="55" spans="1:11" ht="15.75" customHeight="1">
      <c r="A55" s="453"/>
      <c r="B55" s="4"/>
      <c r="C55" s="454"/>
      <c r="D55" s="454"/>
      <c r="E55" s="454"/>
      <c r="F55" s="454"/>
      <c r="G55" s="454"/>
      <c r="H55" s="454"/>
      <c r="I55" s="453"/>
      <c r="J55" s="454"/>
      <c r="K55" s="42"/>
    </row>
    <row r="56" spans="1:11" ht="15.75" customHeight="1">
      <c r="A56" s="453"/>
      <c r="B56" s="4"/>
      <c r="C56" s="454"/>
      <c r="D56" s="454"/>
      <c r="E56" s="454"/>
      <c r="F56" s="454"/>
      <c r="G56" s="454"/>
      <c r="H56" s="454"/>
      <c r="I56" s="453"/>
      <c r="J56" s="454"/>
      <c r="K56" s="42"/>
    </row>
    <row r="57" spans="1:11" ht="15.75" customHeight="1">
      <c r="A57" s="453"/>
      <c r="B57" s="4"/>
      <c r="C57" s="454"/>
      <c r="D57" s="454"/>
      <c r="E57" s="454"/>
      <c r="F57" s="454"/>
      <c r="G57" s="454"/>
      <c r="H57" s="454"/>
      <c r="I57" s="453"/>
      <c r="J57" s="454"/>
      <c r="K57" s="42"/>
    </row>
    <row r="58" spans="1:11" ht="15.75" customHeight="1">
      <c r="A58" s="453"/>
      <c r="B58" s="4"/>
      <c r="C58" s="454"/>
      <c r="D58" s="454"/>
      <c r="E58" s="454"/>
      <c r="F58" s="454"/>
      <c r="G58" s="454"/>
      <c r="H58" s="454"/>
      <c r="I58" s="453"/>
      <c r="J58" s="454"/>
      <c r="K58" s="42"/>
    </row>
    <row r="59" spans="1:11" ht="15.75" customHeight="1">
      <c r="A59" s="453"/>
      <c r="B59" s="4"/>
      <c r="C59" s="454"/>
      <c r="D59" s="454"/>
      <c r="E59" s="454"/>
      <c r="F59" s="454"/>
      <c r="G59" s="454"/>
      <c r="H59" s="454"/>
      <c r="I59" s="453"/>
      <c r="J59" s="454"/>
      <c r="K59" s="42"/>
    </row>
    <row r="60" spans="1:11" ht="15.75" customHeight="1">
      <c r="A60" s="453"/>
      <c r="B60" s="4"/>
      <c r="C60" s="454"/>
      <c r="D60" s="454"/>
      <c r="E60" s="454"/>
      <c r="F60" s="454"/>
      <c r="G60" s="454"/>
      <c r="H60" s="454"/>
      <c r="I60" s="453"/>
      <c r="J60" s="454"/>
      <c r="K60" s="42"/>
    </row>
    <row r="61" spans="1:11" ht="15.75" customHeight="1">
      <c r="A61" s="453"/>
      <c r="B61" s="4"/>
      <c r="C61" s="454"/>
      <c r="D61" s="454"/>
      <c r="E61" s="454"/>
      <c r="F61" s="454"/>
      <c r="G61" s="454"/>
      <c r="H61" s="454"/>
      <c r="I61" s="453"/>
      <c r="J61" s="454"/>
      <c r="K61" s="42"/>
    </row>
    <row r="62" spans="1:11" ht="15.75" customHeight="1">
      <c r="A62" s="453"/>
      <c r="B62" s="4"/>
      <c r="C62" s="454"/>
      <c r="D62" s="454"/>
      <c r="E62" s="454"/>
      <c r="F62" s="454"/>
      <c r="G62" s="454"/>
      <c r="H62" s="454"/>
      <c r="I62" s="453"/>
      <c r="J62" s="454"/>
      <c r="K62" s="42"/>
    </row>
    <row r="63" spans="1:11" ht="15.75" customHeight="1">
      <c r="A63" s="453"/>
      <c r="B63" s="4"/>
      <c r="C63" s="454"/>
      <c r="D63" s="454"/>
      <c r="E63" s="454"/>
      <c r="F63" s="454"/>
      <c r="G63" s="454"/>
      <c r="H63" s="454"/>
      <c r="I63" s="453"/>
      <c r="J63" s="454"/>
      <c r="K63" s="42"/>
    </row>
    <row r="64" spans="1:9" ht="15.75" customHeight="1">
      <c r="A64" s="1" t="s">
        <v>19</v>
      </c>
      <c r="B64" s="2"/>
      <c r="C64" s="3"/>
      <c r="E64" s="5"/>
      <c r="F64" s="6" t="s">
        <v>20</v>
      </c>
      <c r="G64" s="5"/>
      <c r="I64" s="2"/>
    </row>
    <row r="65" spans="1:9" ht="27" customHeight="1" thickBot="1">
      <c r="A65" s="1" t="s">
        <v>21</v>
      </c>
      <c r="C65" s="3"/>
      <c r="D65" s="8" t="s">
        <v>22</v>
      </c>
      <c r="E65" s="41" t="s">
        <v>174</v>
      </c>
      <c r="H65" s="5"/>
      <c r="I65" s="2"/>
    </row>
    <row r="66" spans="1:11" ht="15.75" customHeight="1">
      <c r="A66" s="10" t="s">
        <v>24</v>
      </c>
      <c r="B66" s="11" t="s">
        <v>25</v>
      </c>
      <c r="C66" s="12" t="s">
        <v>26</v>
      </c>
      <c r="D66" s="13" t="s">
        <v>27</v>
      </c>
      <c r="E66" s="13" t="s">
        <v>28</v>
      </c>
      <c r="F66" s="13" t="s">
        <v>29</v>
      </c>
      <c r="G66" s="13" t="s">
        <v>30</v>
      </c>
      <c r="H66" s="13" t="s">
        <v>31</v>
      </c>
      <c r="I66" s="11" t="s">
        <v>32</v>
      </c>
      <c r="J66" s="14" t="s">
        <v>33</v>
      </c>
      <c r="K66" s="15"/>
    </row>
    <row r="67" spans="1:11" ht="15.75" customHeight="1" thickBot="1">
      <c r="A67" s="16"/>
      <c r="B67" s="17"/>
      <c r="C67" s="18"/>
      <c r="D67" s="19"/>
      <c r="E67" s="19"/>
      <c r="F67" s="19"/>
      <c r="G67" s="19"/>
      <c r="H67" s="19"/>
      <c r="I67" s="17"/>
      <c r="J67" s="20" t="s">
        <v>34</v>
      </c>
      <c r="K67" s="21" t="s">
        <v>35</v>
      </c>
    </row>
    <row r="68" spans="1:11" ht="15.75" customHeight="1">
      <c r="A68" s="22" t="s">
        <v>36</v>
      </c>
      <c r="B68" s="23" t="s">
        <v>137</v>
      </c>
      <c r="C68" s="22"/>
      <c r="D68" s="24"/>
      <c r="E68" s="24"/>
      <c r="F68" s="24">
        <v>0.25</v>
      </c>
      <c r="G68" s="24">
        <v>10</v>
      </c>
      <c r="H68" s="24"/>
      <c r="I68" s="25">
        <f aca="true" t="shared" si="2" ref="I68:I94">SUM(C68:H68)</f>
        <v>10.25</v>
      </c>
      <c r="J68" s="26"/>
      <c r="K68" s="27"/>
    </row>
    <row r="69" spans="1:11" ht="15.75" customHeight="1" thickBot="1">
      <c r="A69" s="28"/>
      <c r="B69" s="20" t="s">
        <v>138</v>
      </c>
      <c r="C69" s="28"/>
      <c r="D69" s="20"/>
      <c r="E69" s="29"/>
      <c r="F69" s="20"/>
      <c r="G69" s="20"/>
      <c r="H69" s="20"/>
      <c r="I69" s="30">
        <f t="shared" si="2"/>
        <v>0</v>
      </c>
      <c r="J69" s="20"/>
      <c r="K69" s="31"/>
    </row>
    <row r="70" spans="1:11" ht="15.75" customHeight="1">
      <c r="A70" s="32" t="s">
        <v>139</v>
      </c>
      <c r="B70" s="33" t="s">
        <v>140</v>
      </c>
      <c r="C70" s="32"/>
      <c r="D70" s="33"/>
      <c r="E70" s="34"/>
      <c r="F70" s="33"/>
      <c r="G70" s="33"/>
      <c r="H70" s="33"/>
      <c r="I70" s="35">
        <f t="shared" si="2"/>
        <v>0</v>
      </c>
      <c r="J70" s="26"/>
      <c r="K70" s="27"/>
    </row>
    <row r="71" spans="1:11" ht="15.75" customHeight="1" thickBot="1">
      <c r="A71" s="28"/>
      <c r="B71" s="20" t="s">
        <v>141</v>
      </c>
      <c r="C71" s="28"/>
      <c r="D71" s="20"/>
      <c r="E71" s="20"/>
      <c r="F71" s="20"/>
      <c r="G71" s="20"/>
      <c r="H71" s="20"/>
      <c r="I71" s="30">
        <f t="shared" si="2"/>
        <v>0</v>
      </c>
      <c r="J71" s="20"/>
      <c r="K71" s="31"/>
    </row>
    <row r="72" spans="1:11" ht="15.75" customHeight="1">
      <c r="A72" s="32" t="s">
        <v>142</v>
      </c>
      <c r="B72" s="33" t="s">
        <v>143</v>
      </c>
      <c r="C72" s="32"/>
      <c r="D72" s="33"/>
      <c r="E72" s="33"/>
      <c r="F72" s="33"/>
      <c r="G72" s="33"/>
      <c r="H72" s="33"/>
      <c r="I72" s="35">
        <f t="shared" si="2"/>
        <v>0</v>
      </c>
      <c r="J72" s="26"/>
      <c r="K72" s="27"/>
    </row>
    <row r="73" spans="1:11" ht="15.75" customHeight="1" thickBot="1">
      <c r="A73" s="32"/>
      <c r="B73" s="33" t="s">
        <v>144</v>
      </c>
      <c r="C73" s="36"/>
      <c r="D73" s="26"/>
      <c r="E73" s="26"/>
      <c r="F73" s="26"/>
      <c r="G73" s="26"/>
      <c r="H73" s="26"/>
      <c r="I73" s="37">
        <f t="shared" si="2"/>
        <v>0</v>
      </c>
      <c r="J73" s="26"/>
      <c r="K73" s="27"/>
    </row>
    <row r="74" spans="1:11" ht="15.75" customHeight="1">
      <c r="A74" s="22" t="s">
        <v>145</v>
      </c>
      <c r="B74" s="24" t="s">
        <v>146</v>
      </c>
      <c r="C74" s="22"/>
      <c r="D74" s="24"/>
      <c r="E74" s="24"/>
      <c r="F74" s="24"/>
      <c r="G74" s="24"/>
      <c r="H74" s="24"/>
      <c r="I74" s="25">
        <f t="shared" si="2"/>
        <v>0</v>
      </c>
      <c r="J74" s="24"/>
      <c r="K74" s="38"/>
    </row>
    <row r="75" spans="1:11" ht="15.75" customHeight="1" thickBot="1">
      <c r="A75" s="32"/>
      <c r="B75" s="33" t="s">
        <v>147</v>
      </c>
      <c r="C75" s="32"/>
      <c r="D75" s="33"/>
      <c r="E75" s="33"/>
      <c r="F75" s="33"/>
      <c r="G75" s="33"/>
      <c r="H75" s="33"/>
      <c r="I75" s="35">
        <f t="shared" si="2"/>
        <v>0</v>
      </c>
      <c r="J75" s="26"/>
      <c r="K75" s="27"/>
    </row>
    <row r="76" spans="1:11" ht="15.75" customHeight="1">
      <c r="A76" s="22" t="s">
        <v>148</v>
      </c>
      <c r="B76" s="24" t="s">
        <v>149</v>
      </c>
      <c r="C76" s="22"/>
      <c r="D76" s="24"/>
      <c r="E76" s="24"/>
      <c r="F76" s="24"/>
      <c r="G76" s="24"/>
      <c r="H76" s="24"/>
      <c r="I76" s="25">
        <f t="shared" si="2"/>
        <v>0</v>
      </c>
      <c r="J76" s="24"/>
      <c r="K76" s="38"/>
    </row>
    <row r="77" spans="1:11" ht="15.75" customHeight="1" thickBot="1">
      <c r="A77" s="32"/>
      <c r="B77" s="33" t="s">
        <v>150</v>
      </c>
      <c r="C77" s="32"/>
      <c r="D77" s="33"/>
      <c r="E77" s="33"/>
      <c r="F77" s="33"/>
      <c r="G77" s="33"/>
      <c r="H77" s="33"/>
      <c r="I77" s="35">
        <f t="shared" si="2"/>
        <v>0</v>
      </c>
      <c r="J77" s="26"/>
      <c r="K77" s="27"/>
    </row>
    <row r="78" spans="1:11" ht="15.75" customHeight="1">
      <c r="A78" s="22" t="s">
        <v>151</v>
      </c>
      <c r="B78" s="24" t="s">
        <v>152</v>
      </c>
      <c r="C78" s="22"/>
      <c r="D78" s="24"/>
      <c r="E78" s="24"/>
      <c r="F78" s="24"/>
      <c r="G78" s="24"/>
      <c r="H78" s="24"/>
      <c r="I78" s="25">
        <f t="shared" si="2"/>
        <v>0</v>
      </c>
      <c r="J78" s="24"/>
      <c r="K78" s="38"/>
    </row>
    <row r="79" spans="1:11" ht="15.75" customHeight="1">
      <c r="A79" s="32"/>
      <c r="B79" s="33" t="s">
        <v>153</v>
      </c>
      <c r="C79" s="32"/>
      <c r="D79" s="33"/>
      <c r="E79" s="33"/>
      <c r="F79" s="33"/>
      <c r="G79" s="33"/>
      <c r="H79" s="33"/>
      <c r="I79" s="35">
        <f t="shared" si="2"/>
        <v>0</v>
      </c>
      <c r="J79" s="26"/>
      <c r="K79" s="27"/>
    </row>
    <row r="80" spans="1:11" ht="15.75" customHeight="1" thickBot="1">
      <c r="A80" s="28"/>
      <c r="B80" s="20" t="s">
        <v>154</v>
      </c>
      <c r="C80" s="28"/>
      <c r="D80" s="20"/>
      <c r="E80" s="20"/>
      <c r="F80" s="20"/>
      <c r="G80" s="20"/>
      <c r="H80" s="20"/>
      <c r="I80" s="30">
        <f t="shared" si="2"/>
        <v>0</v>
      </c>
      <c r="J80" s="20"/>
      <c r="K80" s="31"/>
    </row>
    <row r="81" spans="1:11" ht="15.75" customHeight="1">
      <c r="A81" s="32" t="s">
        <v>155</v>
      </c>
      <c r="B81" s="33" t="s">
        <v>156</v>
      </c>
      <c r="C81" s="32"/>
      <c r="D81" s="33"/>
      <c r="E81" s="33"/>
      <c r="F81" s="33"/>
      <c r="G81" s="33"/>
      <c r="H81" s="33"/>
      <c r="I81" s="35">
        <f t="shared" si="2"/>
        <v>0</v>
      </c>
      <c r="J81" s="26"/>
      <c r="K81" s="27"/>
    </row>
    <row r="82" spans="1:11" ht="15.75" customHeight="1" thickBot="1">
      <c r="A82" s="28"/>
      <c r="B82" s="20" t="s">
        <v>157</v>
      </c>
      <c r="C82" s="28"/>
      <c r="D82" s="20"/>
      <c r="E82" s="20"/>
      <c r="F82" s="20"/>
      <c r="G82" s="20"/>
      <c r="H82" s="20"/>
      <c r="I82" s="30">
        <f t="shared" si="2"/>
        <v>0</v>
      </c>
      <c r="J82" s="20"/>
      <c r="K82" s="31"/>
    </row>
    <row r="83" spans="1:11" ht="15.75" customHeight="1">
      <c r="A83" s="32" t="s">
        <v>158</v>
      </c>
      <c r="B83" s="33" t="s">
        <v>159</v>
      </c>
      <c r="C83" s="32"/>
      <c r="D83" s="33"/>
      <c r="E83" s="33"/>
      <c r="F83" s="33"/>
      <c r="G83" s="33"/>
      <c r="H83" s="33"/>
      <c r="I83" s="35">
        <f t="shared" si="2"/>
        <v>0</v>
      </c>
      <c r="J83" s="26"/>
      <c r="K83" s="27"/>
    </row>
    <row r="84" spans="1:11" ht="15.75" customHeight="1" thickBot="1">
      <c r="A84" s="32"/>
      <c r="B84" s="33" t="s">
        <v>160</v>
      </c>
      <c r="C84" s="36"/>
      <c r="D84" s="26"/>
      <c r="E84" s="26"/>
      <c r="F84" s="26"/>
      <c r="G84" s="26"/>
      <c r="H84" s="26"/>
      <c r="I84" s="37">
        <f t="shared" si="2"/>
        <v>0</v>
      </c>
      <c r="J84" s="26"/>
      <c r="K84" s="27"/>
    </row>
    <row r="85" spans="1:11" ht="15.75" customHeight="1">
      <c r="A85" s="22" t="s">
        <v>161</v>
      </c>
      <c r="B85" s="24" t="s">
        <v>162</v>
      </c>
      <c r="C85" s="22"/>
      <c r="D85" s="24"/>
      <c r="E85" s="24"/>
      <c r="F85" s="24"/>
      <c r="G85" s="24"/>
      <c r="H85" s="24"/>
      <c r="I85" s="25">
        <f t="shared" si="2"/>
        <v>0</v>
      </c>
      <c r="J85" s="24"/>
      <c r="K85" s="38"/>
    </row>
    <row r="86" spans="1:11" ht="15.75" customHeight="1" thickBot="1">
      <c r="A86" s="32"/>
      <c r="B86" s="33" t="s">
        <v>163</v>
      </c>
      <c r="C86" s="32"/>
      <c r="D86" s="33"/>
      <c r="E86" s="33"/>
      <c r="F86" s="33"/>
      <c r="G86" s="33"/>
      <c r="H86" s="33"/>
      <c r="I86" s="35">
        <f t="shared" si="2"/>
        <v>0</v>
      </c>
      <c r="J86" s="26"/>
      <c r="K86" s="27"/>
    </row>
    <row r="87" spans="1:11" ht="15.75" customHeight="1">
      <c r="A87" s="22" t="s">
        <v>164</v>
      </c>
      <c r="B87" s="24" t="s">
        <v>165</v>
      </c>
      <c r="C87" s="22"/>
      <c r="D87" s="24"/>
      <c r="E87" s="24"/>
      <c r="F87" s="24"/>
      <c r="G87" s="24"/>
      <c r="H87" s="24"/>
      <c r="I87" s="25">
        <f t="shared" si="2"/>
        <v>0</v>
      </c>
      <c r="J87" s="24"/>
      <c r="K87" s="38"/>
    </row>
    <row r="88" spans="1:11" ht="15.75" customHeight="1" thickBot="1">
      <c r="A88" s="32"/>
      <c r="B88" s="33" t="s">
        <v>166</v>
      </c>
      <c r="C88" s="32"/>
      <c r="D88" s="33"/>
      <c r="E88" s="33"/>
      <c r="F88" s="33"/>
      <c r="G88" s="33"/>
      <c r="H88" s="33"/>
      <c r="I88" s="35">
        <f t="shared" si="2"/>
        <v>0</v>
      </c>
      <c r="J88" s="26"/>
      <c r="K88" s="27"/>
    </row>
    <row r="89" spans="1:11" ht="15.75" customHeight="1">
      <c r="A89" s="22" t="s">
        <v>167</v>
      </c>
      <c r="B89" s="24" t="s">
        <v>168</v>
      </c>
      <c r="C89" s="22"/>
      <c r="D89" s="24"/>
      <c r="E89" s="24"/>
      <c r="F89" s="24"/>
      <c r="G89" s="24"/>
      <c r="H89" s="24"/>
      <c r="I89" s="25">
        <f t="shared" si="2"/>
        <v>0</v>
      </c>
      <c r="J89" s="24"/>
      <c r="K89" s="38"/>
    </row>
    <row r="90" spans="1:11" ht="15.75" customHeight="1">
      <c r="A90" s="32"/>
      <c r="B90" s="33" t="s">
        <v>169</v>
      </c>
      <c r="C90" s="32"/>
      <c r="D90" s="33"/>
      <c r="E90" s="33"/>
      <c r="F90" s="33"/>
      <c r="G90" s="33"/>
      <c r="H90" s="33"/>
      <c r="I90" s="35">
        <f t="shared" si="2"/>
        <v>0</v>
      </c>
      <c r="J90" s="26"/>
      <c r="K90" s="27"/>
    </row>
    <row r="91" spans="1:11" ht="15.75" customHeight="1" thickBot="1">
      <c r="A91" s="28"/>
      <c r="B91" s="20" t="s">
        <v>170</v>
      </c>
      <c r="C91" s="28"/>
      <c r="D91" s="20"/>
      <c r="E91" s="20">
        <v>0.25</v>
      </c>
      <c r="F91" s="20"/>
      <c r="G91" s="20"/>
      <c r="H91" s="20"/>
      <c r="I91" s="30">
        <f t="shared" si="2"/>
        <v>0.25</v>
      </c>
      <c r="J91" s="20"/>
      <c r="K91" s="31"/>
    </row>
    <row r="92" spans="1:11" ht="15.75" customHeight="1">
      <c r="A92" s="32" t="s">
        <v>171</v>
      </c>
      <c r="B92" s="33" t="s">
        <v>172</v>
      </c>
      <c r="C92" s="32"/>
      <c r="D92" s="33"/>
      <c r="E92" s="33"/>
      <c r="F92" s="33"/>
      <c r="G92" s="33"/>
      <c r="H92" s="33"/>
      <c r="I92" s="35">
        <f t="shared" si="2"/>
        <v>0</v>
      </c>
      <c r="J92" s="26"/>
      <c r="K92" s="27"/>
    </row>
    <row r="93" spans="1:11" ht="15.75" customHeight="1" thickBot="1">
      <c r="A93" s="28"/>
      <c r="B93" s="20" t="s">
        <v>173</v>
      </c>
      <c r="C93" s="28"/>
      <c r="D93" s="20"/>
      <c r="E93" s="20"/>
      <c r="F93" s="20">
        <v>0.25</v>
      </c>
      <c r="G93" s="20">
        <v>1.25</v>
      </c>
      <c r="H93" s="20"/>
      <c r="I93" s="30">
        <f t="shared" si="2"/>
        <v>1.5</v>
      </c>
      <c r="J93" s="20"/>
      <c r="K93" s="31"/>
    </row>
    <row r="94" spans="1:11" ht="15.75" customHeight="1" thickBot="1">
      <c r="A94" s="39" t="s">
        <v>32</v>
      </c>
      <c r="B94" s="40"/>
      <c r="C94" s="28">
        <f aca="true" t="shared" si="3" ref="C94:H94">SUM(C68:C93)</f>
        <v>0</v>
      </c>
      <c r="D94" s="20">
        <f t="shared" si="3"/>
        <v>0</v>
      </c>
      <c r="E94" s="20">
        <f t="shared" si="3"/>
        <v>0.25</v>
      </c>
      <c r="F94" s="20">
        <f t="shared" si="3"/>
        <v>0.5</v>
      </c>
      <c r="G94" s="20">
        <f t="shared" si="3"/>
        <v>11.25</v>
      </c>
      <c r="H94" s="20">
        <f t="shared" si="3"/>
        <v>0</v>
      </c>
      <c r="I94" s="30">
        <f t="shared" si="2"/>
        <v>12</v>
      </c>
      <c r="J94" s="20">
        <f>SUM(J68:J93)</f>
        <v>0</v>
      </c>
      <c r="K94" s="31">
        <f>SUM(K68:K93)</f>
        <v>0</v>
      </c>
    </row>
    <row r="98" spans="1:9" ht="15.75" customHeight="1">
      <c r="A98" s="1" t="s">
        <v>19</v>
      </c>
      <c r="B98" s="2"/>
      <c r="C98" s="3"/>
      <c r="E98" s="5"/>
      <c r="F98" s="6" t="s">
        <v>20</v>
      </c>
      <c r="G98" s="5"/>
      <c r="I98" s="2"/>
    </row>
    <row r="99" spans="1:9" ht="27" customHeight="1" thickBot="1">
      <c r="A99" s="1" t="s">
        <v>21</v>
      </c>
      <c r="C99" s="3"/>
      <c r="D99" s="8" t="s">
        <v>22</v>
      </c>
      <c r="E99" s="41" t="s">
        <v>175</v>
      </c>
      <c r="H99" s="5"/>
      <c r="I99" s="2"/>
    </row>
    <row r="100" spans="1:11" ht="15.75" customHeight="1">
      <c r="A100" s="10" t="s">
        <v>24</v>
      </c>
      <c r="B100" s="11" t="s">
        <v>25</v>
      </c>
      <c r="C100" s="12" t="s">
        <v>26</v>
      </c>
      <c r="D100" s="13" t="s">
        <v>27</v>
      </c>
      <c r="E100" s="13" t="s">
        <v>28</v>
      </c>
      <c r="F100" s="13" t="s">
        <v>29</v>
      </c>
      <c r="G100" s="13" t="s">
        <v>30</v>
      </c>
      <c r="H100" s="13" t="s">
        <v>31</v>
      </c>
      <c r="I100" s="11" t="s">
        <v>32</v>
      </c>
      <c r="J100" s="14" t="s">
        <v>33</v>
      </c>
      <c r="K100" s="15"/>
    </row>
    <row r="101" spans="1:11" ht="15.75" customHeight="1" thickBot="1">
      <c r="A101" s="16"/>
      <c r="B101" s="17"/>
      <c r="C101" s="18"/>
      <c r="D101" s="19"/>
      <c r="E101" s="19"/>
      <c r="F101" s="19"/>
      <c r="G101" s="19"/>
      <c r="H101" s="19"/>
      <c r="I101" s="17"/>
      <c r="J101" s="20" t="s">
        <v>34</v>
      </c>
      <c r="K101" s="21" t="s">
        <v>35</v>
      </c>
    </row>
    <row r="102" spans="1:11" ht="15.75" customHeight="1">
      <c r="A102" s="22" t="s">
        <v>36</v>
      </c>
      <c r="B102" s="23" t="s">
        <v>137</v>
      </c>
      <c r="C102" s="22"/>
      <c r="D102" s="24"/>
      <c r="E102" s="24"/>
      <c r="F102" s="24"/>
      <c r="G102" s="24"/>
      <c r="H102" s="24"/>
      <c r="I102" s="25">
        <f aca="true" t="shared" si="4" ref="I102:I128">SUM(C102:H102)</f>
        <v>0</v>
      </c>
      <c r="J102" s="26"/>
      <c r="K102" s="27"/>
    </row>
    <row r="103" spans="1:11" ht="15.75" customHeight="1" thickBot="1">
      <c r="A103" s="28"/>
      <c r="B103" s="20" t="s">
        <v>138</v>
      </c>
      <c r="C103" s="28"/>
      <c r="D103" s="20"/>
      <c r="E103" s="29"/>
      <c r="F103" s="20"/>
      <c r="G103" s="20">
        <v>6</v>
      </c>
      <c r="H103" s="20"/>
      <c r="I103" s="30">
        <f t="shared" si="4"/>
        <v>6</v>
      </c>
      <c r="J103" s="20"/>
      <c r="K103" s="31"/>
    </row>
    <row r="104" spans="1:11" ht="15.75" customHeight="1">
      <c r="A104" s="32" t="s">
        <v>139</v>
      </c>
      <c r="B104" s="33" t="s">
        <v>140</v>
      </c>
      <c r="C104" s="32"/>
      <c r="D104" s="33"/>
      <c r="E104" s="34"/>
      <c r="F104" s="33"/>
      <c r="G104" s="33">
        <v>10</v>
      </c>
      <c r="H104" s="33"/>
      <c r="I104" s="35">
        <f t="shared" si="4"/>
        <v>10</v>
      </c>
      <c r="J104" s="26">
        <v>10</v>
      </c>
      <c r="K104" s="27">
        <v>15</v>
      </c>
    </row>
    <row r="105" spans="1:11" ht="15.75" customHeight="1" thickBot="1">
      <c r="A105" s="28"/>
      <c r="B105" s="20" t="s">
        <v>141</v>
      </c>
      <c r="C105" s="28"/>
      <c r="D105" s="20"/>
      <c r="E105" s="20"/>
      <c r="F105" s="20"/>
      <c r="G105" s="20"/>
      <c r="H105" s="20"/>
      <c r="I105" s="30">
        <f t="shared" si="4"/>
        <v>0</v>
      </c>
      <c r="J105" s="20"/>
      <c r="K105" s="31"/>
    </row>
    <row r="106" spans="1:11" ht="15.75" customHeight="1">
      <c r="A106" s="32" t="s">
        <v>142</v>
      </c>
      <c r="B106" s="33" t="s">
        <v>143</v>
      </c>
      <c r="C106" s="32"/>
      <c r="D106" s="33"/>
      <c r="E106" s="33"/>
      <c r="F106" s="33"/>
      <c r="G106" s="33">
        <v>3.5</v>
      </c>
      <c r="H106" s="33"/>
      <c r="I106" s="35">
        <f t="shared" si="4"/>
        <v>3.5</v>
      </c>
      <c r="J106" s="26"/>
      <c r="K106" s="27"/>
    </row>
    <row r="107" spans="1:11" ht="15.75" customHeight="1" thickBot="1">
      <c r="A107" s="32"/>
      <c r="B107" s="33" t="s">
        <v>144</v>
      </c>
      <c r="C107" s="36"/>
      <c r="D107" s="26"/>
      <c r="E107" s="26"/>
      <c r="F107" s="26"/>
      <c r="G107" s="26">
        <v>3.5</v>
      </c>
      <c r="H107" s="26"/>
      <c r="I107" s="37">
        <f t="shared" si="4"/>
        <v>3.5</v>
      </c>
      <c r="J107" s="26"/>
      <c r="K107" s="27"/>
    </row>
    <row r="108" spans="1:11" ht="15.75" customHeight="1">
      <c r="A108" s="22" t="s">
        <v>145</v>
      </c>
      <c r="B108" s="24" t="s">
        <v>146</v>
      </c>
      <c r="C108" s="22"/>
      <c r="D108" s="24"/>
      <c r="E108" s="24"/>
      <c r="F108" s="24"/>
      <c r="G108" s="24"/>
      <c r="H108" s="24"/>
      <c r="I108" s="25">
        <f t="shared" si="4"/>
        <v>0</v>
      </c>
      <c r="J108" s="24"/>
      <c r="K108" s="38"/>
    </row>
    <row r="109" spans="1:11" ht="15.75" customHeight="1" thickBot="1">
      <c r="A109" s="32"/>
      <c r="B109" s="33" t="s">
        <v>147</v>
      </c>
      <c r="C109" s="32"/>
      <c r="D109" s="33"/>
      <c r="E109" s="33"/>
      <c r="F109" s="33"/>
      <c r="G109" s="33"/>
      <c r="H109" s="33"/>
      <c r="I109" s="35">
        <f t="shared" si="4"/>
        <v>0</v>
      </c>
      <c r="J109" s="26"/>
      <c r="K109" s="27"/>
    </row>
    <row r="110" spans="1:11" ht="15.75" customHeight="1">
      <c r="A110" s="22" t="s">
        <v>148</v>
      </c>
      <c r="B110" s="24" t="s">
        <v>149</v>
      </c>
      <c r="C110" s="22"/>
      <c r="D110" s="24"/>
      <c r="E110" s="24"/>
      <c r="F110" s="24"/>
      <c r="G110" s="24"/>
      <c r="H110" s="24"/>
      <c r="I110" s="25">
        <f t="shared" si="4"/>
        <v>0</v>
      </c>
      <c r="J110" s="24"/>
      <c r="K110" s="38"/>
    </row>
    <row r="111" spans="1:11" ht="15.75" customHeight="1" thickBot="1">
      <c r="A111" s="32"/>
      <c r="B111" s="33" t="s">
        <v>150</v>
      </c>
      <c r="C111" s="32"/>
      <c r="D111" s="33"/>
      <c r="E111" s="33"/>
      <c r="F111" s="33"/>
      <c r="G111" s="33"/>
      <c r="H111" s="33"/>
      <c r="I111" s="35">
        <f t="shared" si="4"/>
        <v>0</v>
      </c>
      <c r="J111" s="26"/>
      <c r="K111" s="27"/>
    </row>
    <row r="112" spans="1:11" ht="15.75" customHeight="1">
      <c r="A112" s="22" t="s">
        <v>151</v>
      </c>
      <c r="B112" s="24" t="s">
        <v>152</v>
      </c>
      <c r="C112" s="22"/>
      <c r="D112" s="24"/>
      <c r="E112" s="24"/>
      <c r="F112" s="24"/>
      <c r="G112" s="24"/>
      <c r="H112" s="24"/>
      <c r="I112" s="25">
        <f t="shared" si="4"/>
        <v>0</v>
      </c>
      <c r="J112" s="24"/>
      <c r="K112" s="38"/>
    </row>
    <row r="113" spans="1:11" ht="15.75" customHeight="1">
      <c r="A113" s="32"/>
      <c r="B113" s="33" t="s">
        <v>153</v>
      </c>
      <c r="C113" s="32"/>
      <c r="D113" s="33"/>
      <c r="E113" s="33"/>
      <c r="F113" s="33"/>
      <c r="G113" s="33"/>
      <c r="H113" s="33"/>
      <c r="I113" s="35">
        <f t="shared" si="4"/>
        <v>0</v>
      </c>
      <c r="J113" s="26"/>
      <c r="K113" s="27"/>
    </row>
    <row r="114" spans="1:11" ht="15.75" customHeight="1" thickBot="1">
      <c r="A114" s="28"/>
      <c r="B114" s="20" t="s">
        <v>154</v>
      </c>
      <c r="C114" s="28"/>
      <c r="D114" s="20"/>
      <c r="E114" s="20"/>
      <c r="F114" s="20"/>
      <c r="G114" s="20"/>
      <c r="H114" s="20"/>
      <c r="I114" s="30">
        <f t="shared" si="4"/>
        <v>0</v>
      </c>
      <c r="J114" s="20"/>
      <c r="K114" s="31"/>
    </row>
    <row r="115" spans="1:11" ht="15.75" customHeight="1">
      <c r="A115" s="32" t="s">
        <v>155</v>
      </c>
      <c r="B115" s="33" t="s">
        <v>156</v>
      </c>
      <c r="C115" s="32"/>
      <c r="D115" s="33"/>
      <c r="E115" s="33"/>
      <c r="F115" s="33"/>
      <c r="G115" s="33">
        <v>0.5</v>
      </c>
      <c r="H115" s="33"/>
      <c r="I115" s="35">
        <f t="shared" si="4"/>
        <v>0.5</v>
      </c>
      <c r="J115" s="26"/>
      <c r="K115" s="27"/>
    </row>
    <row r="116" spans="1:11" ht="15.75" customHeight="1" thickBot="1">
      <c r="A116" s="28"/>
      <c r="B116" s="20" t="s">
        <v>157</v>
      </c>
      <c r="C116" s="28"/>
      <c r="D116" s="20"/>
      <c r="E116" s="20"/>
      <c r="F116" s="20"/>
      <c r="G116" s="20">
        <v>0.5</v>
      </c>
      <c r="H116" s="20"/>
      <c r="I116" s="30">
        <f t="shared" si="4"/>
        <v>0.5</v>
      </c>
      <c r="J116" s="20"/>
      <c r="K116" s="31"/>
    </row>
    <row r="117" spans="1:11" ht="15.75" customHeight="1">
      <c r="A117" s="32" t="s">
        <v>158</v>
      </c>
      <c r="B117" s="33" t="s">
        <v>159</v>
      </c>
      <c r="C117" s="32"/>
      <c r="D117" s="33"/>
      <c r="E117" s="33"/>
      <c r="F117" s="33"/>
      <c r="G117" s="33">
        <v>0.5</v>
      </c>
      <c r="H117" s="33"/>
      <c r="I117" s="35">
        <f t="shared" si="4"/>
        <v>0.5</v>
      </c>
      <c r="J117" s="26"/>
      <c r="K117" s="27"/>
    </row>
    <row r="118" spans="1:11" ht="15.75" customHeight="1" thickBot="1">
      <c r="A118" s="32"/>
      <c r="B118" s="33" t="s">
        <v>160</v>
      </c>
      <c r="C118" s="36"/>
      <c r="D118" s="26"/>
      <c r="E118" s="26"/>
      <c r="F118" s="26"/>
      <c r="G118" s="26">
        <v>0.5</v>
      </c>
      <c r="H118" s="26"/>
      <c r="I118" s="37">
        <f t="shared" si="4"/>
        <v>0.5</v>
      </c>
      <c r="J118" s="26"/>
      <c r="K118" s="27"/>
    </row>
    <row r="119" spans="1:11" ht="15.75" customHeight="1">
      <c r="A119" s="22" t="s">
        <v>161</v>
      </c>
      <c r="B119" s="24" t="s">
        <v>162</v>
      </c>
      <c r="C119" s="22"/>
      <c r="D119" s="24"/>
      <c r="E119" s="24"/>
      <c r="F119" s="24"/>
      <c r="G119" s="24"/>
      <c r="H119" s="24"/>
      <c r="I119" s="25">
        <f t="shared" si="4"/>
        <v>0</v>
      </c>
      <c r="J119" s="24"/>
      <c r="K119" s="38"/>
    </row>
    <row r="120" spans="1:11" ht="15.75" customHeight="1" thickBot="1">
      <c r="A120" s="32"/>
      <c r="B120" s="33" t="s">
        <v>163</v>
      </c>
      <c r="C120" s="32"/>
      <c r="D120" s="33"/>
      <c r="E120" s="33"/>
      <c r="F120" s="33"/>
      <c r="G120" s="33"/>
      <c r="H120" s="33"/>
      <c r="I120" s="35">
        <f t="shared" si="4"/>
        <v>0</v>
      </c>
      <c r="J120" s="26"/>
      <c r="K120" s="27"/>
    </row>
    <row r="121" spans="1:11" ht="15.75" customHeight="1">
      <c r="A121" s="22" t="s">
        <v>164</v>
      </c>
      <c r="B121" s="24" t="s">
        <v>165</v>
      </c>
      <c r="C121" s="22"/>
      <c r="D121" s="24"/>
      <c r="E121" s="24"/>
      <c r="F121" s="24"/>
      <c r="G121" s="24"/>
      <c r="H121" s="24"/>
      <c r="I121" s="25">
        <f t="shared" si="4"/>
        <v>0</v>
      </c>
      <c r="J121" s="24"/>
      <c r="K121" s="38"/>
    </row>
    <row r="122" spans="1:11" ht="15.75" customHeight="1" thickBot="1">
      <c r="A122" s="32"/>
      <c r="B122" s="33" t="s">
        <v>166</v>
      </c>
      <c r="C122" s="32"/>
      <c r="D122" s="33"/>
      <c r="E122" s="33"/>
      <c r="F122" s="33"/>
      <c r="G122" s="33"/>
      <c r="H122" s="33"/>
      <c r="I122" s="35">
        <f t="shared" si="4"/>
        <v>0</v>
      </c>
      <c r="J122" s="26"/>
      <c r="K122" s="27"/>
    </row>
    <row r="123" spans="1:11" ht="15.75" customHeight="1">
      <c r="A123" s="22" t="s">
        <v>167</v>
      </c>
      <c r="B123" s="24" t="s">
        <v>168</v>
      </c>
      <c r="C123" s="22"/>
      <c r="D123" s="24"/>
      <c r="E123" s="24"/>
      <c r="F123" s="24"/>
      <c r="G123" s="24"/>
      <c r="H123" s="24"/>
      <c r="I123" s="25">
        <f t="shared" si="4"/>
        <v>0</v>
      </c>
      <c r="J123" s="24"/>
      <c r="K123" s="38"/>
    </row>
    <row r="124" spans="1:11" ht="15.75" customHeight="1">
      <c r="A124" s="32"/>
      <c r="B124" s="33" t="s">
        <v>169</v>
      </c>
      <c r="C124" s="32"/>
      <c r="D124" s="33"/>
      <c r="E124" s="33"/>
      <c r="F124" s="33"/>
      <c r="G124" s="33"/>
      <c r="H124" s="33"/>
      <c r="I124" s="35">
        <f t="shared" si="4"/>
        <v>0</v>
      </c>
      <c r="J124" s="26"/>
      <c r="K124" s="27"/>
    </row>
    <row r="125" spans="1:11" ht="15.75" customHeight="1" thickBot="1">
      <c r="A125" s="28"/>
      <c r="B125" s="20" t="s">
        <v>170</v>
      </c>
      <c r="C125" s="28"/>
      <c r="D125" s="20"/>
      <c r="E125" s="20">
        <v>0.25</v>
      </c>
      <c r="F125" s="20"/>
      <c r="G125" s="20">
        <v>1</v>
      </c>
      <c r="H125" s="20"/>
      <c r="I125" s="30">
        <f t="shared" si="4"/>
        <v>1.25</v>
      </c>
      <c r="J125" s="20"/>
      <c r="K125" s="31"/>
    </row>
    <row r="126" spans="1:11" ht="15.75" customHeight="1">
      <c r="A126" s="32" t="s">
        <v>171</v>
      </c>
      <c r="B126" s="33" t="s">
        <v>172</v>
      </c>
      <c r="C126" s="32"/>
      <c r="D126" s="33"/>
      <c r="E126" s="33"/>
      <c r="F126" s="33"/>
      <c r="G126" s="33"/>
      <c r="H126" s="33"/>
      <c r="I126" s="35">
        <f t="shared" si="4"/>
        <v>0</v>
      </c>
      <c r="J126" s="26"/>
      <c r="K126" s="27"/>
    </row>
    <row r="127" spans="1:11" ht="15.75" customHeight="1" thickBot="1">
      <c r="A127" s="28"/>
      <c r="B127" s="20" t="s">
        <v>173</v>
      </c>
      <c r="C127" s="28"/>
      <c r="D127" s="20"/>
      <c r="E127" s="20"/>
      <c r="F127" s="20"/>
      <c r="G127" s="20">
        <v>1</v>
      </c>
      <c r="H127" s="20"/>
      <c r="I127" s="30">
        <f t="shared" si="4"/>
        <v>1</v>
      </c>
      <c r="J127" s="20"/>
      <c r="K127" s="31"/>
    </row>
    <row r="128" spans="1:11" ht="15.75" customHeight="1" thickBot="1">
      <c r="A128" s="39" t="s">
        <v>32</v>
      </c>
      <c r="B128" s="40"/>
      <c r="C128" s="28">
        <f aca="true" t="shared" si="5" ref="C128:H128">SUM(C102:C127)</f>
        <v>0</v>
      </c>
      <c r="D128" s="20">
        <f t="shared" si="5"/>
        <v>0</v>
      </c>
      <c r="E128" s="20">
        <f t="shared" si="5"/>
        <v>0.25</v>
      </c>
      <c r="F128" s="20">
        <f t="shared" si="5"/>
        <v>0</v>
      </c>
      <c r="G128" s="20">
        <f t="shared" si="5"/>
        <v>27</v>
      </c>
      <c r="H128" s="20">
        <f t="shared" si="5"/>
        <v>0</v>
      </c>
      <c r="I128" s="30">
        <f t="shared" si="4"/>
        <v>27.25</v>
      </c>
      <c r="J128" s="20">
        <f>SUM(J102:J127)</f>
        <v>10</v>
      </c>
      <c r="K128" s="31">
        <f>SUM(K102:K127)</f>
        <v>15</v>
      </c>
    </row>
    <row r="129" spans="1:11" ht="15.75" customHeight="1">
      <c r="A129" s="2"/>
      <c r="B129" s="2"/>
      <c r="C129" s="5"/>
      <c r="D129" s="5"/>
      <c r="E129" s="5"/>
      <c r="F129" s="5"/>
      <c r="G129" s="5"/>
      <c r="H129" s="5"/>
      <c r="I129" s="2"/>
      <c r="J129" s="5"/>
      <c r="K129" s="42"/>
    </row>
    <row r="130" spans="1:11" ht="15.75" customHeight="1">
      <c r="A130" s="2"/>
      <c r="B130" s="2"/>
      <c r="C130" s="5"/>
      <c r="D130" s="5"/>
      <c r="E130" s="5"/>
      <c r="F130" s="5"/>
      <c r="G130" s="5"/>
      <c r="H130" s="5"/>
      <c r="I130" s="2"/>
      <c r="J130" s="5"/>
      <c r="K130" s="42"/>
    </row>
    <row r="131" spans="1:11" ht="15.75" customHeight="1">
      <c r="A131" s="2"/>
      <c r="B131" s="2"/>
      <c r="C131" s="5"/>
      <c r="D131" s="5"/>
      <c r="E131" s="5"/>
      <c r="F131" s="5"/>
      <c r="G131" s="5"/>
      <c r="H131" s="5"/>
      <c r="I131" s="2"/>
      <c r="J131" s="5"/>
      <c r="K131" s="42"/>
    </row>
    <row r="132" spans="1:9" ht="15.75" customHeight="1">
      <c r="A132" s="1" t="s">
        <v>19</v>
      </c>
      <c r="B132" s="2"/>
      <c r="C132" s="3"/>
      <c r="E132" s="5"/>
      <c r="F132" s="6" t="s">
        <v>20</v>
      </c>
      <c r="G132" s="5"/>
      <c r="I132" s="2"/>
    </row>
    <row r="133" spans="1:9" ht="27" customHeight="1" thickBot="1">
      <c r="A133" s="1" t="s">
        <v>21</v>
      </c>
      <c r="C133" s="3"/>
      <c r="D133" s="8" t="s">
        <v>22</v>
      </c>
      <c r="E133" s="9" t="s">
        <v>176</v>
      </c>
      <c r="H133" s="5"/>
      <c r="I133" s="2"/>
    </row>
    <row r="134" spans="1:11" ht="15.75" customHeight="1">
      <c r="A134" s="10" t="s">
        <v>24</v>
      </c>
      <c r="B134" s="11" t="s">
        <v>25</v>
      </c>
      <c r="C134" s="12" t="s">
        <v>26</v>
      </c>
      <c r="D134" s="13" t="s">
        <v>27</v>
      </c>
      <c r="E134" s="13" t="s">
        <v>28</v>
      </c>
      <c r="F134" s="13" t="s">
        <v>29</v>
      </c>
      <c r="G134" s="13" t="s">
        <v>30</v>
      </c>
      <c r="H134" s="13" t="s">
        <v>31</v>
      </c>
      <c r="I134" s="11" t="s">
        <v>32</v>
      </c>
      <c r="J134" s="14" t="s">
        <v>33</v>
      </c>
      <c r="K134" s="15"/>
    </row>
    <row r="135" spans="1:11" ht="15.75" customHeight="1" thickBot="1">
      <c r="A135" s="16"/>
      <c r="B135" s="17"/>
      <c r="C135" s="18"/>
      <c r="D135" s="19"/>
      <c r="E135" s="19"/>
      <c r="F135" s="19"/>
      <c r="G135" s="19"/>
      <c r="H135" s="19"/>
      <c r="I135" s="17"/>
      <c r="J135" s="20" t="s">
        <v>34</v>
      </c>
      <c r="K135" s="21" t="s">
        <v>35</v>
      </c>
    </row>
    <row r="136" spans="1:11" ht="15.75" customHeight="1">
      <c r="A136" s="22" t="s">
        <v>36</v>
      </c>
      <c r="B136" s="23" t="s">
        <v>137</v>
      </c>
      <c r="C136" s="22"/>
      <c r="D136" s="24"/>
      <c r="E136" s="24"/>
      <c r="F136" s="24"/>
      <c r="G136" s="24">
        <v>0.25</v>
      </c>
      <c r="H136" s="24"/>
      <c r="I136" s="25">
        <f aca="true" t="shared" si="6" ref="I136:I162">SUM(C136:H136)</f>
        <v>0.25</v>
      </c>
      <c r="J136" s="26"/>
      <c r="K136" s="27"/>
    </row>
    <row r="137" spans="1:11" ht="15.75" customHeight="1" thickBot="1">
      <c r="A137" s="28"/>
      <c r="B137" s="20" t="s">
        <v>138</v>
      </c>
      <c r="C137" s="28"/>
      <c r="D137" s="20"/>
      <c r="E137" s="29"/>
      <c r="F137" s="20"/>
      <c r="G137" s="20">
        <v>0.5</v>
      </c>
      <c r="H137" s="20"/>
      <c r="I137" s="30">
        <f t="shared" si="6"/>
        <v>0.5</v>
      </c>
      <c r="J137" s="20"/>
      <c r="K137" s="31"/>
    </row>
    <row r="138" spans="1:11" ht="15.75" customHeight="1">
      <c r="A138" s="32" t="s">
        <v>139</v>
      </c>
      <c r="B138" s="33" t="s">
        <v>140</v>
      </c>
      <c r="C138" s="32"/>
      <c r="D138" s="33"/>
      <c r="E138" s="34"/>
      <c r="F138" s="33">
        <v>60.25</v>
      </c>
      <c r="G138" s="33">
        <v>10</v>
      </c>
      <c r="H138" s="33"/>
      <c r="I138" s="35">
        <f t="shared" si="6"/>
        <v>70.25</v>
      </c>
      <c r="J138" s="26">
        <v>50</v>
      </c>
      <c r="K138" s="27">
        <v>45</v>
      </c>
    </row>
    <row r="139" spans="1:11" ht="15.75" customHeight="1" thickBot="1">
      <c r="A139" s="28"/>
      <c r="B139" s="20" t="s">
        <v>141</v>
      </c>
      <c r="C139" s="28"/>
      <c r="D139" s="20"/>
      <c r="E139" s="20"/>
      <c r="F139" s="20"/>
      <c r="G139" s="20"/>
      <c r="H139" s="20"/>
      <c r="I139" s="30">
        <f t="shared" si="6"/>
        <v>0</v>
      </c>
      <c r="J139" s="20"/>
      <c r="K139" s="31"/>
    </row>
    <row r="140" spans="1:11" ht="15.75" customHeight="1">
      <c r="A140" s="32" t="s">
        <v>142</v>
      </c>
      <c r="B140" s="33" t="s">
        <v>143</v>
      </c>
      <c r="C140" s="32"/>
      <c r="D140" s="33"/>
      <c r="E140" s="33"/>
      <c r="F140" s="33"/>
      <c r="G140" s="33">
        <v>3.75</v>
      </c>
      <c r="H140" s="33"/>
      <c r="I140" s="35">
        <f t="shared" si="6"/>
        <v>3.75</v>
      </c>
      <c r="J140" s="26"/>
      <c r="K140" s="27"/>
    </row>
    <row r="141" spans="1:11" ht="15.75" customHeight="1" thickBot="1">
      <c r="A141" s="32"/>
      <c r="B141" s="33" t="s">
        <v>144</v>
      </c>
      <c r="C141" s="36"/>
      <c r="D141" s="26"/>
      <c r="E141" s="26"/>
      <c r="F141" s="26"/>
      <c r="G141" s="26">
        <v>10</v>
      </c>
      <c r="H141" s="26"/>
      <c r="I141" s="37">
        <f t="shared" si="6"/>
        <v>10</v>
      </c>
      <c r="J141" s="26"/>
      <c r="K141" s="27"/>
    </row>
    <row r="142" spans="1:11" ht="15.75" customHeight="1">
      <c r="A142" s="22" t="s">
        <v>145</v>
      </c>
      <c r="B142" s="24" t="s">
        <v>146</v>
      </c>
      <c r="C142" s="22"/>
      <c r="D142" s="24"/>
      <c r="E142" s="24"/>
      <c r="F142" s="24"/>
      <c r="G142" s="24"/>
      <c r="H142" s="24"/>
      <c r="I142" s="25">
        <f t="shared" si="6"/>
        <v>0</v>
      </c>
      <c r="J142" s="24"/>
      <c r="K142" s="38"/>
    </row>
    <row r="143" spans="1:11" ht="15.75" customHeight="1" thickBot="1">
      <c r="A143" s="32"/>
      <c r="B143" s="33" t="s">
        <v>147</v>
      </c>
      <c r="C143" s="32"/>
      <c r="D143" s="33"/>
      <c r="E143" s="33"/>
      <c r="F143" s="33"/>
      <c r="G143" s="33"/>
      <c r="H143" s="33"/>
      <c r="I143" s="35">
        <f t="shared" si="6"/>
        <v>0</v>
      </c>
      <c r="J143" s="26"/>
      <c r="K143" s="27"/>
    </row>
    <row r="144" spans="1:11" ht="15.75" customHeight="1">
      <c r="A144" s="22" t="s">
        <v>148</v>
      </c>
      <c r="B144" s="24" t="s">
        <v>149</v>
      </c>
      <c r="C144" s="22"/>
      <c r="D144" s="24"/>
      <c r="E144" s="24"/>
      <c r="F144" s="24"/>
      <c r="G144" s="24"/>
      <c r="H144" s="24"/>
      <c r="I144" s="25">
        <f t="shared" si="6"/>
        <v>0</v>
      </c>
      <c r="J144" s="24"/>
      <c r="K144" s="38"/>
    </row>
    <row r="145" spans="1:11" ht="15.75" customHeight="1" thickBot="1">
      <c r="A145" s="32"/>
      <c r="B145" s="33" t="s">
        <v>150</v>
      </c>
      <c r="C145" s="32"/>
      <c r="D145" s="33"/>
      <c r="E145" s="33"/>
      <c r="F145" s="33"/>
      <c r="G145" s="33"/>
      <c r="H145" s="33"/>
      <c r="I145" s="35">
        <f t="shared" si="6"/>
        <v>0</v>
      </c>
      <c r="J145" s="26"/>
      <c r="K145" s="27"/>
    </row>
    <row r="146" spans="1:11" ht="15.75" customHeight="1">
      <c r="A146" s="22" t="s">
        <v>151</v>
      </c>
      <c r="B146" s="24" t="s">
        <v>152</v>
      </c>
      <c r="C146" s="22"/>
      <c r="D146" s="24"/>
      <c r="E146" s="24"/>
      <c r="F146" s="24"/>
      <c r="G146" s="24"/>
      <c r="H146" s="24"/>
      <c r="I146" s="25">
        <f t="shared" si="6"/>
        <v>0</v>
      </c>
      <c r="J146" s="24"/>
      <c r="K146" s="38"/>
    </row>
    <row r="147" spans="1:11" ht="15.75" customHeight="1">
      <c r="A147" s="32"/>
      <c r="B147" s="33" t="s">
        <v>153</v>
      </c>
      <c r="C147" s="32"/>
      <c r="D147" s="33"/>
      <c r="E147" s="33"/>
      <c r="F147" s="33"/>
      <c r="G147" s="33"/>
      <c r="H147" s="33"/>
      <c r="I147" s="35">
        <f t="shared" si="6"/>
        <v>0</v>
      </c>
      <c r="J147" s="26"/>
      <c r="K147" s="27"/>
    </row>
    <row r="148" spans="1:11" ht="15.75" customHeight="1" thickBot="1">
      <c r="A148" s="28"/>
      <c r="B148" s="20" t="s">
        <v>154</v>
      </c>
      <c r="C148" s="28"/>
      <c r="D148" s="20"/>
      <c r="E148" s="20"/>
      <c r="F148" s="20"/>
      <c r="G148" s="20"/>
      <c r="H148" s="20"/>
      <c r="I148" s="30">
        <f t="shared" si="6"/>
        <v>0</v>
      </c>
      <c r="J148" s="20"/>
      <c r="K148" s="31"/>
    </row>
    <row r="149" spans="1:11" ht="15.75" customHeight="1">
      <c r="A149" s="32" t="s">
        <v>155</v>
      </c>
      <c r="B149" s="33" t="s">
        <v>156</v>
      </c>
      <c r="C149" s="32"/>
      <c r="D149" s="33"/>
      <c r="E149" s="33"/>
      <c r="F149" s="33"/>
      <c r="G149" s="33"/>
      <c r="H149" s="33"/>
      <c r="I149" s="35">
        <f t="shared" si="6"/>
        <v>0</v>
      </c>
      <c r="J149" s="26"/>
      <c r="K149" s="27"/>
    </row>
    <row r="150" spans="1:11" ht="15.75" customHeight="1" thickBot="1">
      <c r="A150" s="28"/>
      <c r="B150" s="20" t="s">
        <v>157</v>
      </c>
      <c r="C150" s="28"/>
      <c r="D150" s="20"/>
      <c r="E150" s="20"/>
      <c r="F150" s="20"/>
      <c r="G150" s="20"/>
      <c r="H150" s="20"/>
      <c r="I150" s="30">
        <f t="shared" si="6"/>
        <v>0</v>
      </c>
      <c r="J150" s="20"/>
      <c r="K150" s="31"/>
    </row>
    <row r="151" spans="1:11" ht="15.75" customHeight="1">
      <c r="A151" s="32" t="s">
        <v>158</v>
      </c>
      <c r="B151" s="33" t="s">
        <v>159</v>
      </c>
      <c r="C151" s="32"/>
      <c r="D151" s="33"/>
      <c r="E151" s="33"/>
      <c r="F151" s="33"/>
      <c r="G151" s="33"/>
      <c r="H151" s="33"/>
      <c r="I151" s="35">
        <f t="shared" si="6"/>
        <v>0</v>
      </c>
      <c r="J151" s="26"/>
      <c r="K151" s="27"/>
    </row>
    <row r="152" spans="1:11" ht="15.75" customHeight="1" thickBot="1">
      <c r="A152" s="32"/>
      <c r="B152" s="33" t="s">
        <v>160</v>
      </c>
      <c r="C152" s="36"/>
      <c r="D152" s="26"/>
      <c r="E152" s="26"/>
      <c r="F152" s="26"/>
      <c r="G152" s="26"/>
      <c r="H152" s="26"/>
      <c r="I152" s="37">
        <f t="shared" si="6"/>
        <v>0</v>
      </c>
      <c r="J152" s="26"/>
      <c r="K152" s="27"/>
    </row>
    <row r="153" spans="1:11" ht="15.75" customHeight="1">
      <c r="A153" s="22" t="s">
        <v>161</v>
      </c>
      <c r="B153" s="24" t="s">
        <v>162</v>
      </c>
      <c r="C153" s="22"/>
      <c r="D153" s="24"/>
      <c r="E153" s="24"/>
      <c r="F153" s="24"/>
      <c r="G153" s="24"/>
      <c r="H153" s="24"/>
      <c r="I153" s="25">
        <f t="shared" si="6"/>
        <v>0</v>
      </c>
      <c r="J153" s="24"/>
      <c r="K153" s="38"/>
    </row>
    <row r="154" spans="1:11" ht="15.75" customHeight="1" thickBot="1">
      <c r="A154" s="32"/>
      <c r="B154" s="33" t="s">
        <v>163</v>
      </c>
      <c r="C154" s="32"/>
      <c r="D154" s="33"/>
      <c r="E154" s="33"/>
      <c r="F154" s="33"/>
      <c r="G154" s="33"/>
      <c r="H154" s="33"/>
      <c r="I154" s="35">
        <f t="shared" si="6"/>
        <v>0</v>
      </c>
      <c r="J154" s="26"/>
      <c r="K154" s="27"/>
    </row>
    <row r="155" spans="1:11" ht="15.75" customHeight="1">
      <c r="A155" s="22" t="s">
        <v>164</v>
      </c>
      <c r="B155" s="24" t="s">
        <v>165</v>
      </c>
      <c r="C155" s="22"/>
      <c r="D155" s="24"/>
      <c r="E155" s="24"/>
      <c r="F155" s="24"/>
      <c r="G155" s="24"/>
      <c r="H155" s="24"/>
      <c r="I155" s="25">
        <f t="shared" si="6"/>
        <v>0</v>
      </c>
      <c r="J155" s="24"/>
      <c r="K155" s="38"/>
    </row>
    <row r="156" spans="1:11" ht="15.75" customHeight="1" thickBot="1">
      <c r="A156" s="32"/>
      <c r="B156" s="33" t="s">
        <v>166</v>
      </c>
      <c r="C156" s="32"/>
      <c r="D156" s="33"/>
      <c r="E156" s="33"/>
      <c r="F156" s="33"/>
      <c r="G156" s="33"/>
      <c r="H156" s="33"/>
      <c r="I156" s="35">
        <f t="shared" si="6"/>
        <v>0</v>
      </c>
      <c r="J156" s="26"/>
      <c r="K156" s="27"/>
    </row>
    <row r="157" spans="1:11" ht="15.75" customHeight="1">
      <c r="A157" s="22" t="s">
        <v>167</v>
      </c>
      <c r="B157" s="24" t="s">
        <v>168</v>
      </c>
      <c r="C157" s="22"/>
      <c r="D157" s="24"/>
      <c r="E157" s="24"/>
      <c r="F157" s="24"/>
      <c r="G157" s="24"/>
      <c r="H157" s="24"/>
      <c r="I157" s="25">
        <f t="shared" si="6"/>
        <v>0</v>
      </c>
      <c r="J157" s="24"/>
      <c r="K157" s="38"/>
    </row>
    <row r="158" spans="1:11" ht="15.75" customHeight="1">
      <c r="A158" s="32"/>
      <c r="B158" s="33" t="s">
        <v>169</v>
      </c>
      <c r="C158" s="32"/>
      <c r="D158" s="33"/>
      <c r="E158" s="33"/>
      <c r="F158" s="33"/>
      <c r="G158" s="33"/>
      <c r="H158" s="33"/>
      <c r="I158" s="35">
        <f t="shared" si="6"/>
        <v>0</v>
      </c>
      <c r="J158" s="26"/>
      <c r="K158" s="27"/>
    </row>
    <row r="159" spans="1:11" ht="15.75" customHeight="1" thickBot="1">
      <c r="A159" s="28"/>
      <c r="B159" s="20" t="s">
        <v>170</v>
      </c>
      <c r="C159" s="28"/>
      <c r="D159" s="20"/>
      <c r="E159" s="20">
        <v>3</v>
      </c>
      <c r="F159" s="20"/>
      <c r="G159" s="20"/>
      <c r="H159" s="20"/>
      <c r="I159" s="30">
        <f t="shared" si="6"/>
        <v>3</v>
      </c>
      <c r="J159" s="20"/>
      <c r="K159" s="31"/>
    </row>
    <row r="160" spans="1:11" ht="15.75" customHeight="1">
      <c r="A160" s="32" t="s">
        <v>171</v>
      </c>
      <c r="B160" s="33" t="s">
        <v>172</v>
      </c>
      <c r="C160" s="32"/>
      <c r="D160" s="33"/>
      <c r="E160" s="33"/>
      <c r="F160" s="33"/>
      <c r="G160" s="33"/>
      <c r="H160" s="33"/>
      <c r="I160" s="35">
        <f t="shared" si="6"/>
        <v>0</v>
      </c>
      <c r="J160" s="26"/>
      <c r="K160" s="27"/>
    </row>
    <row r="161" spans="1:11" ht="15.75" customHeight="1" thickBot="1">
      <c r="A161" s="28"/>
      <c r="B161" s="20" t="s">
        <v>173</v>
      </c>
      <c r="C161" s="28"/>
      <c r="D161" s="20"/>
      <c r="E161" s="20"/>
      <c r="F161" s="20"/>
      <c r="G161" s="20"/>
      <c r="H161" s="20"/>
      <c r="I161" s="30">
        <f t="shared" si="6"/>
        <v>0</v>
      </c>
      <c r="J161" s="20"/>
      <c r="K161" s="31"/>
    </row>
    <row r="162" spans="1:11" ht="15.75" customHeight="1" thickBot="1">
      <c r="A162" s="39" t="s">
        <v>32</v>
      </c>
      <c r="B162" s="40"/>
      <c r="C162" s="28">
        <f aca="true" t="shared" si="7" ref="C162:H162">SUM(C136:C161)</f>
        <v>0</v>
      </c>
      <c r="D162" s="20">
        <f t="shared" si="7"/>
        <v>0</v>
      </c>
      <c r="E162" s="20">
        <f t="shared" si="7"/>
        <v>3</v>
      </c>
      <c r="F162" s="20">
        <f t="shared" si="7"/>
        <v>60.25</v>
      </c>
      <c r="G162" s="20">
        <f t="shared" si="7"/>
        <v>24.5</v>
      </c>
      <c r="H162" s="20">
        <f t="shared" si="7"/>
        <v>0</v>
      </c>
      <c r="I162" s="30">
        <f t="shared" si="6"/>
        <v>87.75</v>
      </c>
      <c r="J162" s="20">
        <f>SUM(J136:J161)</f>
        <v>50</v>
      </c>
      <c r="K162" s="31">
        <f>SUM(K136:K161)</f>
        <v>45</v>
      </c>
    </row>
    <row r="166" spans="1:9" ht="15.75" customHeight="1">
      <c r="A166" s="1" t="s">
        <v>19</v>
      </c>
      <c r="B166" s="2"/>
      <c r="C166" s="3"/>
      <c r="E166" s="5"/>
      <c r="F166" s="6" t="s">
        <v>20</v>
      </c>
      <c r="G166" s="5"/>
      <c r="I166" s="2"/>
    </row>
    <row r="167" spans="1:9" ht="27" customHeight="1" thickBot="1">
      <c r="A167" s="1" t="s">
        <v>21</v>
      </c>
      <c r="C167" s="3"/>
      <c r="D167" s="8" t="s">
        <v>22</v>
      </c>
      <c r="E167" s="41" t="s">
        <v>177</v>
      </c>
      <c r="H167" s="5"/>
      <c r="I167" s="2"/>
    </row>
    <row r="168" spans="1:11" ht="15.75" customHeight="1">
      <c r="A168" s="10" t="s">
        <v>24</v>
      </c>
      <c r="B168" s="11" t="s">
        <v>25</v>
      </c>
      <c r="C168" s="12" t="s">
        <v>26</v>
      </c>
      <c r="D168" s="13" t="s">
        <v>27</v>
      </c>
      <c r="E168" s="13" t="s">
        <v>28</v>
      </c>
      <c r="F168" s="13" t="s">
        <v>29</v>
      </c>
      <c r="G168" s="13" t="s">
        <v>30</v>
      </c>
      <c r="H168" s="13" t="s">
        <v>31</v>
      </c>
      <c r="I168" s="11" t="s">
        <v>32</v>
      </c>
      <c r="J168" s="14" t="s">
        <v>33</v>
      </c>
      <c r="K168" s="15"/>
    </row>
    <row r="169" spans="1:11" ht="15.75" customHeight="1" thickBot="1">
      <c r="A169" s="16"/>
      <c r="B169" s="17"/>
      <c r="C169" s="18"/>
      <c r="D169" s="19"/>
      <c r="E169" s="19"/>
      <c r="F169" s="19"/>
      <c r="G169" s="19"/>
      <c r="H169" s="19"/>
      <c r="I169" s="17"/>
      <c r="J169" s="20" t="s">
        <v>34</v>
      </c>
      <c r="K169" s="21" t="s">
        <v>35</v>
      </c>
    </row>
    <row r="170" spans="1:11" ht="15.75" customHeight="1">
      <c r="A170" s="22" t="s">
        <v>36</v>
      </c>
      <c r="B170" s="23" t="s">
        <v>137</v>
      </c>
      <c r="C170" s="22"/>
      <c r="D170" s="24"/>
      <c r="E170" s="24"/>
      <c r="F170" s="24"/>
      <c r="G170" s="24"/>
      <c r="H170" s="24"/>
      <c r="I170" s="25">
        <f aca="true" t="shared" si="8" ref="I170:I196">SUM(C170:H170)</f>
        <v>0</v>
      </c>
      <c r="J170" s="26"/>
      <c r="K170" s="27"/>
    </row>
    <row r="171" spans="1:11" ht="15.75" customHeight="1" thickBot="1">
      <c r="A171" s="28"/>
      <c r="B171" s="20" t="s">
        <v>138</v>
      </c>
      <c r="C171" s="28"/>
      <c r="D171" s="20"/>
      <c r="E171" s="29"/>
      <c r="F171" s="20"/>
      <c r="G171" s="20"/>
      <c r="H171" s="20"/>
      <c r="I171" s="30">
        <f t="shared" si="8"/>
        <v>0</v>
      </c>
      <c r="J171" s="20"/>
      <c r="K171" s="31"/>
    </row>
    <row r="172" spans="1:11" ht="15.75" customHeight="1">
      <c r="A172" s="32" t="s">
        <v>139</v>
      </c>
      <c r="B172" s="33" t="s">
        <v>140</v>
      </c>
      <c r="C172" s="32"/>
      <c r="D172" s="33"/>
      <c r="E172" s="34"/>
      <c r="F172" s="33">
        <v>0.25</v>
      </c>
      <c r="G172" s="33"/>
      <c r="H172" s="33"/>
      <c r="I172" s="35">
        <f t="shared" si="8"/>
        <v>0.25</v>
      </c>
      <c r="J172" s="26"/>
      <c r="K172" s="27"/>
    </row>
    <row r="173" spans="1:11" ht="15.75" customHeight="1" thickBot="1">
      <c r="A173" s="28"/>
      <c r="B173" s="20" t="s">
        <v>141</v>
      </c>
      <c r="C173" s="28"/>
      <c r="D173" s="20"/>
      <c r="E173" s="20"/>
      <c r="F173" s="20">
        <v>28</v>
      </c>
      <c r="G173" s="20">
        <v>2.5</v>
      </c>
      <c r="H173" s="20"/>
      <c r="I173" s="30">
        <f t="shared" si="8"/>
        <v>30.5</v>
      </c>
      <c r="J173" s="20"/>
      <c r="K173" s="31"/>
    </row>
    <row r="174" spans="1:11" ht="15.75" customHeight="1">
      <c r="A174" s="32" t="s">
        <v>142</v>
      </c>
      <c r="B174" s="33" t="s">
        <v>143</v>
      </c>
      <c r="C174" s="32"/>
      <c r="D174" s="33"/>
      <c r="E174" s="33"/>
      <c r="F174" s="33">
        <v>0.25</v>
      </c>
      <c r="G174" s="33">
        <v>3.5</v>
      </c>
      <c r="H174" s="33"/>
      <c r="I174" s="35">
        <f t="shared" si="8"/>
        <v>3.75</v>
      </c>
      <c r="J174" s="26"/>
      <c r="K174" s="27"/>
    </row>
    <row r="175" spans="1:11" ht="15.75" customHeight="1" thickBot="1">
      <c r="A175" s="32"/>
      <c r="B175" s="33" t="s">
        <v>144</v>
      </c>
      <c r="C175" s="36"/>
      <c r="D175" s="26"/>
      <c r="E175" s="26"/>
      <c r="F175" s="26"/>
      <c r="G175" s="26"/>
      <c r="H175" s="26"/>
      <c r="I175" s="37">
        <f t="shared" si="8"/>
        <v>0</v>
      </c>
      <c r="J175" s="26"/>
      <c r="K175" s="27"/>
    </row>
    <row r="176" spans="1:11" ht="15.75" customHeight="1">
      <c r="A176" s="22" t="s">
        <v>145</v>
      </c>
      <c r="B176" s="24" t="s">
        <v>146</v>
      </c>
      <c r="C176" s="22"/>
      <c r="D176" s="24"/>
      <c r="E176" s="24"/>
      <c r="F176" s="24"/>
      <c r="G176" s="24"/>
      <c r="H176" s="24"/>
      <c r="I176" s="25">
        <f t="shared" si="8"/>
        <v>0</v>
      </c>
      <c r="J176" s="24"/>
      <c r="K176" s="38"/>
    </row>
    <row r="177" spans="1:11" ht="15.75" customHeight="1" thickBot="1">
      <c r="A177" s="32"/>
      <c r="B177" s="33" t="s">
        <v>147</v>
      </c>
      <c r="C177" s="32"/>
      <c r="D177" s="33"/>
      <c r="E177" s="33"/>
      <c r="F177" s="33"/>
      <c r="G177" s="33"/>
      <c r="H177" s="33"/>
      <c r="I177" s="35">
        <f t="shared" si="8"/>
        <v>0</v>
      </c>
      <c r="J177" s="26"/>
      <c r="K177" s="27"/>
    </row>
    <row r="178" spans="1:11" ht="15.75" customHeight="1">
      <c r="A178" s="22" t="s">
        <v>148</v>
      </c>
      <c r="B178" s="24" t="s">
        <v>149</v>
      </c>
      <c r="C178" s="22"/>
      <c r="D178" s="24"/>
      <c r="E178" s="24"/>
      <c r="F178" s="24">
        <v>0.25</v>
      </c>
      <c r="G178" s="24">
        <v>10</v>
      </c>
      <c r="H178" s="24"/>
      <c r="I178" s="25">
        <f t="shared" si="8"/>
        <v>10.25</v>
      </c>
      <c r="J178" s="24"/>
      <c r="K178" s="38"/>
    </row>
    <row r="179" spans="1:11" ht="15.75" customHeight="1" thickBot="1">
      <c r="A179" s="32"/>
      <c r="B179" s="33" t="s">
        <v>150</v>
      </c>
      <c r="C179" s="32"/>
      <c r="D179" s="33"/>
      <c r="E179" s="33"/>
      <c r="F179" s="33"/>
      <c r="G179" s="33">
        <v>4</v>
      </c>
      <c r="H179" s="33"/>
      <c r="I179" s="35">
        <f t="shared" si="8"/>
        <v>4</v>
      </c>
      <c r="J179" s="26"/>
      <c r="K179" s="27"/>
    </row>
    <row r="180" spans="1:11" ht="15.75" customHeight="1">
      <c r="A180" s="22" t="s">
        <v>151</v>
      </c>
      <c r="B180" s="24" t="s">
        <v>152</v>
      </c>
      <c r="C180" s="22"/>
      <c r="D180" s="24"/>
      <c r="E180" s="24"/>
      <c r="F180" s="24"/>
      <c r="G180" s="24">
        <v>1</v>
      </c>
      <c r="H180" s="24"/>
      <c r="I180" s="25">
        <f t="shared" si="8"/>
        <v>1</v>
      </c>
      <c r="J180" s="24"/>
      <c r="K180" s="38"/>
    </row>
    <row r="181" spans="1:11" ht="15.75" customHeight="1">
      <c r="A181" s="32"/>
      <c r="B181" s="33" t="s">
        <v>153</v>
      </c>
      <c r="C181" s="32"/>
      <c r="D181" s="33"/>
      <c r="E181" s="33"/>
      <c r="F181" s="33"/>
      <c r="G181" s="33"/>
      <c r="H181" s="33"/>
      <c r="I181" s="35">
        <f t="shared" si="8"/>
        <v>0</v>
      </c>
      <c r="J181" s="26"/>
      <c r="K181" s="27"/>
    </row>
    <row r="182" spans="1:11" ht="15.75" customHeight="1" thickBot="1">
      <c r="A182" s="28"/>
      <c r="B182" s="20" t="s">
        <v>154</v>
      </c>
      <c r="C182" s="28"/>
      <c r="D182" s="20"/>
      <c r="E182" s="20"/>
      <c r="F182" s="20"/>
      <c r="G182" s="20"/>
      <c r="H182" s="20"/>
      <c r="I182" s="30">
        <f t="shared" si="8"/>
        <v>0</v>
      </c>
      <c r="J182" s="20"/>
      <c r="K182" s="31"/>
    </row>
    <row r="183" spans="1:11" ht="15.75" customHeight="1">
      <c r="A183" s="32" t="s">
        <v>155</v>
      </c>
      <c r="B183" s="33" t="s">
        <v>156</v>
      </c>
      <c r="C183" s="32"/>
      <c r="D183" s="33"/>
      <c r="E183" s="33"/>
      <c r="F183" s="33"/>
      <c r="G183" s="33">
        <v>0.5</v>
      </c>
      <c r="H183" s="33"/>
      <c r="I183" s="35">
        <f t="shared" si="8"/>
        <v>0.5</v>
      </c>
      <c r="J183" s="26"/>
      <c r="K183" s="27"/>
    </row>
    <row r="184" spans="1:11" ht="15.75" customHeight="1" thickBot="1">
      <c r="A184" s="28"/>
      <c r="B184" s="20" t="s">
        <v>157</v>
      </c>
      <c r="C184" s="28"/>
      <c r="D184" s="20"/>
      <c r="E184" s="20"/>
      <c r="F184" s="20"/>
      <c r="G184" s="20">
        <v>0.5</v>
      </c>
      <c r="H184" s="20"/>
      <c r="I184" s="30">
        <f t="shared" si="8"/>
        <v>0.5</v>
      </c>
      <c r="J184" s="20"/>
      <c r="K184" s="31"/>
    </row>
    <row r="185" spans="1:11" ht="15.75" customHeight="1">
      <c r="A185" s="32" t="s">
        <v>158</v>
      </c>
      <c r="B185" s="33" t="s">
        <v>159</v>
      </c>
      <c r="C185" s="32"/>
      <c r="D185" s="33"/>
      <c r="E185" s="33"/>
      <c r="F185" s="33"/>
      <c r="G185" s="33">
        <v>0.5</v>
      </c>
      <c r="H185" s="33"/>
      <c r="I185" s="35">
        <f t="shared" si="8"/>
        <v>0.5</v>
      </c>
      <c r="J185" s="26"/>
      <c r="K185" s="27"/>
    </row>
    <row r="186" spans="1:11" ht="15.75" customHeight="1" thickBot="1">
      <c r="A186" s="32"/>
      <c r="B186" s="33" t="s">
        <v>160</v>
      </c>
      <c r="C186" s="36"/>
      <c r="D186" s="26"/>
      <c r="E186" s="26"/>
      <c r="F186" s="26"/>
      <c r="G186" s="26">
        <v>0.5</v>
      </c>
      <c r="H186" s="26"/>
      <c r="I186" s="37">
        <f t="shared" si="8"/>
        <v>0.5</v>
      </c>
      <c r="J186" s="26"/>
      <c r="K186" s="27"/>
    </row>
    <row r="187" spans="1:11" ht="15.75" customHeight="1">
      <c r="A187" s="22" t="s">
        <v>161</v>
      </c>
      <c r="B187" s="24" t="s">
        <v>162</v>
      </c>
      <c r="C187" s="22"/>
      <c r="D187" s="24"/>
      <c r="E187" s="24"/>
      <c r="F187" s="24"/>
      <c r="G187" s="24">
        <v>1.5</v>
      </c>
      <c r="H187" s="24"/>
      <c r="I187" s="25">
        <f t="shared" si="8"/>
        <v>1.5</v>
      </c>
      <c r="J187" s="24"/>
      <c r="K187" s="38"/>
    </row>
    <row r="188" spans="1:11" ht="15.75" customHeight="1" thickBot="1">
      <c r="A188" s="32"/>
      <c r="B188" s="33" t="s">
        <v>163</v>
      </c>
      <c r="C188" s="32"/>
      <c r="D188" s="33"/>
      <c r="E188" s="33"/>
      <c r="F188" s="33"/>
      <c r="G188" s="33">
        <v>1.5</v>
      </c>
      <c r="H188" s="33"/>
      <c r="I188" s="35">
        <f t="shared" si="8"/>
        <v>1.5</v>
      </c>
      <c r="J188" s="26"/>
      <c r="K188" s="27"/>
    </row>
    <row r="189" spans="1:11" ht="15.75" customHeight="1">
      <c r="A189" s="22" t="s">
        <v>164</v>
      </c>
      <c r="B189" s="24" t="s">
        <v>165</v>
      </c>
      <c r="C189" s="22"/>
      <c r="D189" s="24"/>
      <c r="E189" s="24"/>
      <c r="F189" s="24"/>
      <c r="G189" s="24">
        <v>1.5</v>
      </c>
      <c r="H189" s="24"/>
      <c r="I189" s="25">
        <f t="shared" si="8"/>
        <v>1.5</v>
      </c>
      <c r="J189" s="24"/>
      <c r="K189" s="38"/>
    </row>
    <row r="190" spans="1:11" ht="15.75" customHeight="1" thickBot="1">
      <c r="A190" s="32"/>
      <c r="B190" s="33" t="s">
        <v>166</v>
      </c>
      <c r="C190" s="32"/>
      <c r="D190" s="33"/>
      <c r="E190" s="33"/>
      <c r="F190" s="33"/>
      <c r="G190" s="33">
        <v>2</v>
      </c>
      <c r="H190" s="33"/>
      <c r="I190" s="35">
        <f t="shared" si="8"/>
        <v>2</v>
      </c>
      <c r="J190" s="26"/>
      <c r="K190" s="27"/>
    </row>
    <row r="191" spans="1:11" ht="15.75" customHeight="1">
      <c r="A191" s="22" t="s">
        <v>167</v>
      </c>
      <c r="B191" s="24" t="s">
        <v>168</v>
      </c>
      <c r="C191" s="22"/>
      <c r="D191" s="24"/>
      <c r="E191" s="24"/>
      <c r="F191" s="24"/>
      <c r="G191" s="24">
        <v>2</v>
      </c>
      <c r="H191" s="24"/>
      <c r="I191" s="25">
        <f t="shared" si="8"/>
        <v>2</v>
      </c>
      <c r="J191" s="24"/>
      <c r="K191" s="38"/>
    </row>
    <row r="192" spans="1:11" ht="15.75" customHeight="1">
      <c r="A192" s="32"/>
      <c r="B192" s="33" t="s">
        <v>169</v>
      </c>
      <c r="C192" s="32"/>
      <c r="D192" s="33"/>
      <c r="E192" s="33"/>
      <c r="F192" s="33"/>
      <c r="G192" s="33">
        <v>2</v>
      </c>
      <c r="H192" s="33"/>
      <c r="I192" s="35">
        <f t="shared" si="8"/>
        <v>2</v>
      </c>
      <c r="J192" s="26"/>
      <c r="K192" s="27"/>
    </row>
    <row r="193" spans="1:11" ht="15.75" customHeight="1" thickBot="1">
      <c r="A193" s="28"/>
      <c r="B193" s="20" t="s">
        <v>170</v>
      </c>
      <c r="C193" s="28"/>
      <c r="D193" s="20"/>
      <c r="E193" s="20"/>
      <c r="F193" s="20"/>
      <c r="G193" s="20">
        <v>3.5</v>
      </c>
      <c r="H193" s="20"/>
      <c r="I193" s="30">
        <f t="shared" si="8"/>
        <v>3.5</v>
      </c>
      <c r="J193" s="20"/>
      <c r="K193" s="31"/>
    </row>
    <row r="194" spans="1:11" ht="15.75" customHeight="1">
      <c r="A194" s="32" t="s">
        <v>171</v>
      </c>
      <c r="B194" s="33" t="s">
        <v>172</v>
      </c>
      <c r="C194" s="32"/>
      <c r="D194" s="33"/>
      <c r="E194" s="33"/>
      <c r="F194" s="33"/>
      <c r="G194" s="33"/>
      <c r="H194" s="33"/>
      <c r="I194" s="35">
        <f t="shared" si="8"/>
        <v>0</v>
      </c>
      <c r="J194" s="26"/>
      <c r="K194" s="27"/>
    </row>
    <row r="195" spans="1:11" ht="15.75" customHeight="1" thickBot="1">
      <c r="A195" s="28"/>
      <c r="B195" s="20" t="s">
        <v>173</v>
      </c>
      <c r="C195" s="28"/>
      <c r="D195" s="20"/>
      <c r="E195" s="20"/>
      <c r="F195" s="20"/>
      <c r="G195" s="20">
        <v>2</v>
      </c>
      <c r="H195" s="20"/>
      <c r="I195" s="30">
        <f t="shared" si="8"/>
        <v>2</v>
      </c>
      <c r="J195" s="20"/>
      <c r="K195" s="31"/>
    </row>
    <row r="196" spans="1:11" ht="15.75" customHeight="1" thickBot="1">
      <c r="A196" s="39" t="s">
        <v>32</v>
      </c>
      <c r="B196" s="40"/>
      <c r="C196" s="28">
        <f aca="true" t="shared" si="9" ref="C196:H196">SUM(C170:C195)</f>
        <v>0</v>
      </c>
      <c r="D196" s="20">
        <f t="shared" si="9"/>
        <v>0</v>
      </c>
      <c r="E196" s="20">
        <f t="shared" si="9"/>
        <v>0</v>
      </c>
      <c r="F196" s="20">
        <f t="shared" si="9"/>
        <v>28.75</v>
      </c>
      <c r="G196" s="20">
        <f t="shared" si="9"/>
        <v>39</v>
      </c>
      <c r="H196" s="20">
        <f t="shared" si="9"/>
        <v>0</v>
      </c>
      <c r="I196" s="30">
        <f t="shared" si="8"/>
        <v>67.75</v>
      </c>
      <c r="J196" s="20">
        <f>SUM(J170:J195)</f>
        <v>0</v>
      </c>
      <c r="K196" s="31">
        <f>SUM(K170:K195)</f>
        <v>0</v>
      </c>
    </row>
    <row r="200" spans="1:9" ht="15.75" customHeight="1">
      <c r="A200" s="1" t="s">
        <v>19</v>
      </c>
      <c r="B200" s="2"/>
      <c r="C200" s="3"/>
      <c r="E200" s="5"/>
      <c r="F200" s="6" t="s">
        <v>20</v>
      </c>
      <c r="G200" s="5"/>
      <c r="I200" s="2"/>
    </row>
    <row r="201" spans="1:9" ht="27" customHeight="1" thickBot="1">
      <c r="A201" s="1" t="s">
        <v>21</v>
      </c>
      <c r="C201" s="3"/>
      <c r="D201" s="8" t="s">
        <v>22</v>
      </c>
      <c r="E201" s="9" t="s">
        <v>178</v>
      </c>
      <c r="H201" s="5"/>
      <c r="I201" s="2"/>
    </row>
    <row r="202" spans="1:11" ht="15.75" customHeight="1">
      <c r="A202" s="10" t="s">
        <v>24</v>
      </c>
      <c r="B202" s="11" t="s">
        <v>25</v>
      </c>
      <c r="C202" s="12" t="s">
        <v>26</v>
      </c>
      <c r="D202" s="13" t="s">
        <v>27</v>
      </c>
      <c r="E202" s="13" t="s">
        <v>28</v>
      </c>
      <c r="F202" s="13" t="s">
        <v>29</v>
      </c>
      <c r="G202" s="13" t="s">
        <v>30</v>
      </c>
      <c r="H202" s="13" t="s">
        <v>31</v>
      </c>
      <c r="I202" s="11" t="s">
        <v>32</v>
      </c>
      <c r="J202" s="14" t="s">
        <v>33</v>
      </c>
      <c r="K202" s="15"/>
    </row>
    <row r="203" spans="1:11" ht="15.75" customHeight="1" thickBot="1">
      <c r="A203" s="16"/>
      <c r="B203" s="17"/>
      <c r="C203" s="18"/>
      <c r="D203" s="19"/>
      <c r="E203" s="19"/>
      <c r="F203" s="19"/>
      <c r="G203" s="19"/>
      <c r="H203" s="19"/>
      <c r="I203" s="17"/>
      <c r="J203" s="20" t="s">
        <v>34</v>
      </c>
      <c r="K203" s="21" t="s">
        <v>35</v>
      </c>
    </row>
    <row r="204" spans="1:11" ht="15.75" customHeight="1">
      <c r="A204" s="22" t="s">
        <v>36</v>
      </c>
      <c r="B204" s="23" t="s">
        <v>137</v>
      </c>
      <c r="C204" s="22"/>
      <c r="D204" s="24"/>
      <c r="E204" s="24"/>
      <c r="F204" s="24"/>
      <c r="G204" s="24"/>
      <c r="H204" s="24"/>
      <c r="I204" s="25">
        <f aca="true" t="shared" si="10" ref="I204:I230">SUM(C204:H204)</f>
        <v>0</v>
      </c>
      <c r="J204" s="26"/>
      <c r="K204" s="27"/>
    </row>
    <row r="205" spans="1:11" ht="15.75" customHeight="1" thickBot="1">
      <c r="A205" s="28"/>
      <c r="B205" s="20" t="s">
        <v>138</v>
      </c>
      <c r="C205" s="28"/>
      <c r="D205" s="20"/>
      <c r="E205" s="29"/>
      <c r="F205" s="20"/>
      <c r="G205" s="20"/>
      <c r="H205" s="20"/>
      <c r="I205" s="30">
        <f t="shared" si="10"/>
        <v>0</v>
      </c>
      <c r="J205" s="20"/>
      <c r="K205" s="31"/>
    </row>
    <row r="206" spans="1:11" ht="15.75" customHeight="1">
      <c r="A206" s="32" t="s">
        <v>139</v>
      </c>
      <c r="B206" s="33" t="s">
        <v>140</v>
      </c>
      <c r="C206" s="32"/>
      <c r="D206" s="33"/>
      <c r="E206" s="34"/>
      <c r="F206" s="33">
        <v>0.25</v>
      </c>
      <c r="G206" s="33"/>
      <c r="H206" s="33"/>
      <c r="I206" s="35">
        <f t="shared" si="10"/>
        <v>0.25</v>
      </c>
      <c r="J206" s="26"/>
      <c r="K206" s="27"/>
    </row>
    <row r="207" spans="1:11" ht="15.75" customHeight="1" thickBot="1">
      <c r="A207" s="28"/>
      <c r="B207" s="20" t="s">
        <v>141</v>
      </c>
      <c r="C207" s="28"/>
      <c r="D207" s="20"/>
      <c r="E207" s="20"/>
      <c r="F207" s="20"/>
      <c r="G207" s="20"/>
      <c r="H207" s="20"/>
      <c r="I207" s="30">
        <f t="shared" si="10"/>
        <v>0</v>
      </c>
      <c r="J207" s="20"/>
      <c r="K207" s="31"/>
    </row>
    <row r="208" spans="1:11" ht="15.75" customHeight="1">
      <c r="A208" s="32" t="s">
        <v>142</v>
      </c>
      <c r="B208" s="33" t="s">
        <v>143</v>
      </c>
      <c r="C208" s="32"/>
      <c r="D208" s="33"/>
      <c r="E208" s="33"/>
      <c r="F208" s="33"/>
      <c r="G208" s="33"/>
      <c r="H208" s="33"/>
      <c r="I208" s="35">
        <f t="shared" si="10"/>
        <v>0</v>
      </c>
      <c r="J208" s="26"/>
      <c r="K208" s="27"/>
    </row>
    <row r="209" spans="1:11" ht="15.75" customHeight="1" thickBot="1">
      <c r="A209" s="32"/>
      <c r="B209" s="33" t="s">
        <v>144</v>
      </c>
      <c r="C209" s="36"/>
      <c r="D209" s="26"/>
      <c r="E209" s="26"/>
      <c r="F209" s="26"/>
      <c r="G209" s="26"/>
      <c r="H209" s="26"/>
      <c r="I209" s="37">
        <f t="shared" si="10"/>
        <v>0</v>
      </c>
      <c r="J209" s="26"/>
      <c r="K209" s="27"/>
    </row>
    <row r="210" spans="1:11" ht="15.75" customHeight="1">
      <c r="A210" s="22" t="s">
        <v>145</v>
      </c>
      <c r="B210" s="24" t="s">
        <v>146</v>
      </c>
      <c r="C210" s="22"/>
      <c r="D210" s="24"/>
      <c r="E210" s="24"/>
      <c r="F210" s="24"/>
      <c r="G210" s="24"/>
      <c r="H210" s="24"/>
      <c r="I210" s="25">
        <f t="shared" si="10"/>
        <v>0</v>
      </c>
      <c r="J210" s="24"/>
      <c r="K210" s="38"/>
    </row>
    <row r="211" spans="1:11" ht="15.75" customHeight="1" thickBot="1">
      <c r="A211" s="32"/>
      <c r="B211" s="33" t="s">
        <v>147</v>
      </c>
      <c r="C211" s="32"/>
      <c r="D211" s="33"/>
      <c r="E211" s="33"/>
      <c r="F211" s="33"/>
      <c r="G211" s="33"/>
      <c r="H211" s="33"/>
      <c r="I211" s="35">
        <f t="shared" si="10"/>
        <v>0</v>
      </c>
      <c r="J211" s="26"/>
      <c r="K211" s="27"/>
    </row>
    <row r="212" spans="1:11" ht="15.75" customHeight="1">
      <c r="A212" s="22" t="s">
        <v>148</v>
      </c>
      <c r="B212" s="24" t="s">
        <v>149</v>
      </c>
      <c r="C212" s="22"/>
      <c r="D212" s="24"/>
      <c r="E212" s="24"/>
      <c r="F212" s="24"/>
      <c r="G212" s="24"/>
      <c r="H212" s="24"/>
      <c r="I212" s="25">
        <f t="shared" si="10"/>
        <v>0</v>
      </c>
      <c r="J212" s="24"/>
      <c r="K212" s="38"/>
    </row>
    <row r="213" spans="1:11" ht="15.75" customHeight="1" thickBot="1">
      <c r="A213" s="32"/>
      <c r="B213" s="33" t="s">
        <v>150</v>
      </c>
      <c r="C213" s="32"/>
      <c r="D213" s="33"/>
      <c r="E213" s="33"/>
      <c r="F213" s="33"/>
      <c r="G213" s="33"/>
      <c r="H213" s="33"/>
      <c r="I213" s="35">
        <f t="shared" si="10"/>
        <v>0</v>
      </c>
      <c r="J213" s="26"/>
      <c r="K213" s="27"/>
    </row>
    <row r="214" spans="1:11" ht="15.75" customHeight="1">
      <c r="A214" s="22" t="s">
        <v>151</v>
      </c>
      <c r="B214" s="24" t="s">
        <v>152</v>
      </c>
      <c r="C214" s="22"/>
      <c r="D214" s="24"/>
      <c r="E214" s="24"/>
      <c r="F214" s="24"/>
      <c r="G214" s="24"/>
      <c r="H214" s="24"/>
      <c r="I214" s="25">
        <f t="shared" si="10"/>
        <v>0</v>
      </c>
      <c r="J214" s="24"/>
      <c r="K214" s="38"/>
    </row>
    <row r="215" spans="1:11" ht="15.75" customHeight="1">
      <c r="A215" s="32"/>
      <c r="B215" s="33" t="s">
        <v>153</v>
      </c>
      <c r="C215" s="32"/>
      <c r="D215" s="33"/>
      <c r="E215" s="33"/>
      <c r="F215" s="33"/>
      <c r="G215" s="33"/>
      <c r="H215" s="33"/>
      <c r="I215" s="35">
        <f t="shared" si="10"/>
        <v>0</v>
      </c>
      <c r="J215" s="26"/>
      <c r="K215" s="27"/>
    </row>
    <row r="216" spans="1:11" ht="15.75" customHeight="1" thickBot="1">
      <c r="A216" s="28"/>
      <c r="B216" s="20" t="s">
        <v>154</v>
      </c>
      <c r="C216" s="28"/>
      <c r="D216" s="20"/>
      <c r="E216" s="20"/>
      <c r="F216" s="20"/>
      <c r="G216" s="20"/>
      <c r="H216" s="20"/>
      <c r="I216" s="30">
        <f t="shared" si="10"/>
        <v>0</v>
      </c>
      <c r="J216" s="20"/>
      <c r="K216" s="31"/>
    </row>
    <row r="217" spans="1:11" ht="15.75" customHeight="1">
      <c r="A217" s="32" t="s">
        <v>155</v>
      </c>
      <c r="B217" s="33" t="s">
        <v>156</v>
      </c>
      <c r="C217" s="32"/>
      <c r="D217" s="33"/>
      <c r="E217" s="33"/>
      <c r="F217" s="33"/>
      <c r="G217" s="33"/>
      <c r="H217" s="33"/>
      <c r="I217" s="35">
        <f t="shared" si="10"/>
        <v>0</v>
      </c>
      <c r="J217" s="26"/>
      <c r="K217" s="27"/>
    </row>
    <row r="218" spans="1:11" ht="15.75" customHeight="1" thickBot="1">
      <c r="A218" s="28"/>
      <c r="B218" s="20" t="s">
        <v>157</v>
      </c>
      <c r="C218" s="28"/>
      <c r="D218" s="20"/>
      <c r="E218" s="20"/>
      <c r="F218" s="20"/>
      <c r="G218" s="20"/>
      <c r="H218" s="20"/>
      <c r="I218" s="30">
        <f t="shared" si="10"/>
        <v>0</v>
      </c>
      <c r="J218" s="20"/>
      <c r="K218" s="31"/>
    </row>
    <row r="219" spans="1:11" ht="15.75" customHeight="1">
      <c r="A219" s="32" t="s">
        <v>158</v>
      </c>
      <c r="B219" s="33" t="s">
        <v>159</v>
      </c>
      <c r="C219" s="32"/>
      <c r="D219" s="33"/>
      <c r="E219" s="33"/>
      <c r="F219" s="33"/>
      <c r="G219" s="33"/>
      <c r="H219" s="33"/>
      <c r="I219" s="35">
        <f t="shared" si="10"/>
        <v>0</v>
      </c>
      <c r="J219" s="26"/>
      <c r="K219" s="27"/>
    </row>
    <row r="220" spans="1:11" ht="15.75" customHeight="1" thickBot="1">
      <c r="A220" s="32"/>
      <c r="B220" s="33" t="s">
        <v>160</v>
      </c>
      <c r="C220" s="36"/>
      <c r="D220" s="26"/>
      <c r="E220" s="26"/>
      <c r="F220" s="26"/>
      <c r="G220" s="26"/>
      <c r="H220" s="26"/>
      <c r="I220" s="37">
        <f t="shared" si="10"/>
        <v>0</v>
      </c>
      <c r="J220" s="26"/>
      <c r="K220" s="27"/>
    </row>
    <row r="221" spans="1:11" ht="15.75" customHeight="1">
      <c r="A221" s="22" t="s">
        <v>161</v>
      </c>
      <c r="B221" s="24" t="s">
        <v>162</v>
      </c>
      <c r="C221" s="22"/>
      <c r="D221" s="24"/>
      <c r="E221" s="24"/>
      <c r="F221" s="24"/>
      <c r="G221" s="24"/>
      <c r="H221" s="24"/>
      <c r="I221" s="25">
        <f t="shared" si="10"/>
        <v>0</v>
      </c>
      <c r="J221" s="24"/>
      <c r="K221" s="38"/>
    </row>
    <row r="222" spans="1:11" ht="15.75" customHeight="1" thickBot="1">
      <c r="A222" s="32"/>
      <c r="B222" s="33" t="s">
        <v>163</v>
      </c>
      <c r="C222" s="32"/>
      <c r="D222" s="33"/>
      <c r="E222" s="33"/>
      <c r="F222" s="33"/>
      <c r="G222" s="33"/>
      <c r="H222" s="33"/>
      <c r="I222" s="35">
        <f t="shared" si="10"/>
        <v>0</v>
      </c>
      <c r="J222" s="26"/>
      <c r="K222" s="27"/>
    </row>
    <row r="223" spans="1:11" ht="15.75" customHeight="1">
      <c r="A223" s="22" t="s">
        <v>164</v>
      </c>
      <c r="B223" s="24" t="s">
        <v>165</v>
      </c>
      <c r="C223" s="22"/>
      <c r="D223" s="24"/>
      <c r="E223" s="24"/>
      <c r="F223" s="24"/>
      <c r="G223" s="24"/>
      <c r="H223" s="24"/>
      <c r="I223" s="25">
        <f t="shared" si="10"/>
        <v>0</v>
      </c>
      <c r="J223" s="24"/>
      <c r="K223" s="38"/>
    </row>
    <row r="224" spans="1:11" ht="15.75" customHeight="1" thickBot="1">
      <c r="A224" s="32"/>
      <c r="B224" s="33" t="s">
        <v>166</v>
      </c>
      <c r="C224" s="32"/>
      <c r="D224" s="33"/>
      <c r="E224" s="33"/>
      <c r="F224" s="33"/>
      <c r="G224" s="33"/>
      <c r="H224" s="33"/>
      <c r="I224" s="35">
        <f t="shared" si="10"/>
        <v>0</v>
      </c>
      <c r="J224" s="26"/>
      <c r="K224" s="27"/>
    </row>
    <row r="225" spans="1:11" ht="15.75" customHeight="1">
      <c r="A225" s="22" t="s">
        <v>167</v>
      </c>
      <c r="B225" s="24" t="s">
        <v>168</v>
      </c>
      <c r="C225" s="22"/>
      <c r="D225" s="24"/>
      <c r="E225" s="24"/>
      <c r="F225" s="24"/>
      <c r="G225" s="24"/>
      <c r="H225" s="24"/>
      <c r="I225" s="25">
        <f t="shared" si="10"/>
        <v>0</v>
      </c>
      <c r="J225" s="24"/>
      <c r="K225" s="38"/>
    </row>
    <row r="226" spans="1:11" ht="15.75" customHeight="1">
      <c r="A226" s="32"/>
      <c r="B226" s="33" t="s">
        <v>169</v>
      </c>
      <c r="C226" s="32"/>
      <c r="D226" s="33"/>
      <c r="E226" s="33"/>
      <c r="F226" s="33"/>
      <c r="G226" s="33"/>
      <c r="H226" s="33"/>
      <c r="I226" s="35">
        <f t="shared" si="10"/>
        <v>0</v>
      </c>
      <c r="J226" s="26"/>
      <c r="K226" s="27"/>
    </row>
    <row r="227" spans="1:11" ht="15.75" customHeight="1" thickBot="1">
      <c r="A227" s="28"/>
      <c r="B227" s="20" t="s">
        <v>170</v>
      </c>
      <c r="C227" s="28"/>
      <c r="D227" s="20"/>
      <c r="E227" s="20"/>
      <c r="F227" s="20"/>
      <c r="G227" s="20"/>
      <c r="H227" s="20"/>
      <c r="I227" s="30">
        <f t="shared" si="10"/>
        <v>0</v>
      </c>
      <c r="J227" s="20"/>
      <c r="K227" s="31"/>
    </row>
    <row r="228" spans="1:11" ht="15.75" customHeight="1">
      <c r="A228" s="32" t="s">
        <v>171</v>
      </c>
      <c r="B228" s="33" t="s">
        <v>172</v>
      </c>
      <c r="C228" s="32"/>
      <c r="D228" s="33"/>
      <c r="E228" s="33"/>
      <c r="F228" s="33"/>
      <c r="G228" s="33"/>
      <c r="H228" s="33"/>
      <c r="I228" s="35">
        <f t="shared" si="10"/>
        <v>0</v>
      </c>
      <c r="J228" s="26"/>
      <c r="K228" s="27"/>
    </row>
    <row r="229" spans="1:11" ht="15.75" customHeight="1" thickBot="1">
      <c r="A229" s="28"/>
      <c r="B229" s="20" t="s">
        <v>173</v>
      </c>
      <c r="C229" s="28"/>
      <c r="D229" s="20"/>
      <c r="E229" s="20"/>
      <c r="F229" s="20"/>
      <c r="G229" s="20"/>
      <c r="H229" s="20"/>
      <c r="I229" s="30">
        <f t="shared" si="10"/>
        <v>0</v>
      </c>
      <c r="J229" s="20"/>
      <c r="K229" s="31"/>
    </row>
    <row r="230" spans="1:11" ht="15.75" customHeight="1" thickBot="1">
      <c r="A230" s="39" t="s">
        <v>32</v>
      </c>
      <c r="B230" s="40"/>
      <c r="C230" s="28">
        <f aca="true" t="shared" si="11" ref="C230:H230">SUM(C204:C229)</f>
        <v>0</v>
      </c>
      <c r="D230" s="20">
        <f t="shared" si="11"/>
        <v>0</v>
      </c>
      <c r="E230" s="20">
        <f t="shared" si="11"/>
        <v>0</v>
      </c>
      <c r="F230" s="20">
        <f t="shared" si="11"/>
        <v>0.25</v>
      </c>
      <c r="G230" s="20">
        <f t="shared" si="11"/>
        <v>0</v>
      </c>
      <c r="H230" s="20">
        <f t="shared" si="11"/>
        <v>0</v>
      </c>
      <c r="I230" s="30">
        <f t="shared" si="10"/>
        <v>0.25</v>
      </c>
      <c r="J230" s="20">
        <f>SUM(J204:J229)</f>
        <v>0</v>
      </c>
      <c r="K230" s="31">
        <f>SUM(K204:K229)</f>
        <v>0</v>
      </c>
    </row>
    <row r="234" spans="1:9" ht="15.75" customHeight="1">
      <c r="A234" s="1" t="s">
        <v>19</v>
      </c>
      <c r="B234" s="2"/>
      <c r="C234" s="3"/>
      <c r="E234" s="5"/>
      <c r="F234" s="6" t="s">
        <v>20</v>
      </c>
      <c r="G234" s="5"/>
      <c r="I234" s="2"/>
    </row>
    <row r="235" spans="1:9" ht="27" customHeight="1" thickBot="1">
      <c r="A235" s="1" t="s">
        <v>21</v>
      </c>
      <c r="C235" s="3"/>
      <c r="D235" s="8" t="s">
        <v>22</v>
      </c>
      <c r="E235" s="41" t="s">
        <v>179</v>
      </c>
      <c r="H235" s="5"/>
      <c r="I235" s="2"/>
    </row>
    <row r="236" spans="1:11" ht="15.75" customHeight="1">
      <c r="A236" s="10" t="s">
        <v>24</v>
      </c>
      <c r="B236" s="11" t="s">
        <v>25</v>
      </c>
      <c r="C236" s="12" t="s">
        <v>26</v>
      </c>
      <c r="D236" s="13" t="s">
        <v>27</v>
      </c>
      <c r="E236" s="13" t="s">
        <v>28</v>
      </c>
      <c r="F236" s="13" t="s">
        <v>29</v>
      </c>
      <c r="G236" s="13" t="s">
        <v>30</v>
      </c>
      <c r="H236" s="13" t="s">
        <v>31</v>
      </c>
      <c r="I236" s="11" t="s">
        <v>32</v>
      </c>
      <c r="J236" s="14" t="s">
        <v>33</v>
      </c>
      <c r="K236" s="15"/>
    </row>
    <row r="237" spans="1:11" ht="15.75" customHeight="1" thickBot="1">
      <c r="A237" s="16"/>
      <c r="B237" s="17"/>
      <c r="C237" s="18"/>
      <c r="D237" s="19"/>
      <c r="E237" s="19"/>
      <c r="F237" s="19"/>
      <c r="G237" s="19"/>
      <c r="H237" s="19"/>
      <c r="I237" s="17"/>
      <c r="J237" s="20" t="s">
        <v>34</v>
      </c>
      <c r="K237" s="21" t="s">
        <v>35</v>
      </c>
    </row>
    <row r="238" spans="1:11" ht="15.75" customHeight="1">
      <c r="A238" s="22" t="s">
        <v>36</v>
      </c>
      <c r="B238" s="23" t="s">
        <v>137</v>
      </c>
      <c r="C238" s="22"/>
      <c r="D238" s="24"/>
      <c r="E238" s="24"/>
      <c r="F238" s="24"/>
      <c r="G238" s="24"/>
      <c r="H238" s="24"/>
      <c r="I238" s="25">
        <f aca="true" t="shared" si="12" ref="I238:I264">SUM(C238:H238)</f>
        <v>0</v>
      </c>
      <c r="J238" s="26"/>
      <c r="K238" s="27"/>
    </row>
    <row r="239" spans="1:11" ht="15.75" customHeight="1" thickBot="1">
      <c r="A239" s="28"/>
      <c r="B239" s="20" t="s">
        <v>138</v>
      </c>
      <c r="C239" s="28"/>
      <c r="D239" s="20"/>
      <c r="E239" s="29"/>
      <c r="F239" s="20"/>
      <c r="G239" s="20"/>
      <c r="H239" s="20"/>
      <c r="I239" s="30">
        <f t="shared" si="12"/>
        <v>0</v>
      </c>
      <c r="J239" s="20"/>
      <c r="K239" s="31"/>
    </row>
    <row r="240" spans="1:11" ht="15.75" customHeight="1">
      <c r="A240" s="32" t="s">
        <v>139</v>
      </c>
      <c r="B240" s="33" t="s">
        <v>140</v>
      </c>
      <c r="C240" s="32"/>
      <c r="D240" s="33"/>
      <c r="E240" s="33">
        <v>1.5</v>
      </c>
      <c r="F240" s="33"/>
      <c r="G240" s="33"/>
      <c r="H240" s="33"/>
      <c r="I240" s="35">
        <f t="shared" si="12"/>
        <v>1.5</v>
      </c>
      <c r="J240" s="26"/>
      <c r="K240" s="27"/>
    </row>
    <row r="241" spans="1:11" ht="15.75" customHeight="1" thickBot="1">
      <c r="A241" s="28"/>
      <c r="B241" s="20" t="s">
        <v>141</v>
      </c>
      <c r="C241" s="28"/>
      <c r="D241" s="20"/>
      <c r="E241" s="20">
        <v>1.5</v>
      </c>
      <c r="F241" s="20"/>
      <c r="G241" s="20"/>
      <c r="H241" s="20"/>
      <c r="I241" s="30">
        <f t="shared" si="12"/>
        <v>1.5</v>
      </c>
      <c r="J241" s="20"/>
      <c r="K241" s="31"/>
    </row>
    <row r="242" spans="1:11" ht="15.75" customHeight="1">
      <c r="A242" s="32" t="s">
        <v>142</v>
      </c>
      <c r="B242" s="33" t="s">
        <v>143</v>
      </c>
      <c r="C242" s="32"/>
      <c r="D242" s="33"/>
      <c r="E242" s="33"/>
      <c r="F242" s="33">
        <v>0.25</v>
      </c>
      <c r="G242" s="33"/>
      <c r="H242" s="33"/>
      <c r="I242" s="35">
        <f t="shared" si="12"/>
        <v>0.25</v>
      </c>
      <c r="J242" s="26"/>
      <c r="K242" s="27"/>
    </row>
    <row r="243" spans="1:11" ht="15.75" customHeight="1" thickBot="1">
      <c r="A243" s="32"/>
      <c r="B243" s="33" t="s">
        <v>144</v>
      </c>
      <c r="C243" s="36"/>
      <c r="D243" s="26">
        <v>18.75</v>
      </c>
      <c r="E243" s="26">
        <v>3</v>
      </c>
      <c r="F243" s="26"/>
      <c r="G243" s="26"/>
      <c r="H243" s="26"/>
      <c r="I243" s="37">
        <f t="shared" si="12"/>
        <v>21.75</v>
      </c>
      <c r="J243" s="26"/>
      <c r="K243" s="27"/>
    </row>
    <row r="244" spans="1:11" ht="15.75" customHeight="1">
      <c r="A244" s="22" t="s">
        <v>145</v>
      </c>
      <c r="B244" s="24" t="s">
        <v>146</v>
      </c>
      <c r="C244" s="22"/>
      <c r="D244" s="24"/>
      <c r="E244" s="24"/>
      <c r="F244" s="24">
        <v>0.25</v>
      </c>
      <c r="G244" s="24"/>
      <c r="H244" s="24"/>
      <c r="I244" s="25">
        <f t="shared" si="12"/>
        <v>0.25</v>
      </c>
      <c r="J244" s="24"/>
      <c r="K244" s="38"/>
    </row>
    <row r="245" spans="1:11" ht="15.75" customHeight="1" thickBot="1">
      <c r="A245" s="32"/>
      <c r="B245" s="33" t="s">
        <v>147</v>
      </c>
      <c r="C245" s="32"/>
      <c r="D245" s="33"/>
      <c r="E245" s="33"/>
      <c r="F245" s="33"/>
      <c r="G245" s="33"/>
      <c r="H245" s="33"/>
      <c r="I245" s="35">
        <f t="shared" si="12"/>
        <v>0</v>
      </c>
      <c r="J245" s="26"/>
      <c r="K245" s="27"/>
    </row>
    <row r="246" spans="1:11" ht="15.75" customHeight="1">
      <c r="A246" s="22" t="s">
        <v>148</v>
      </c>
      <c r="B246" s="24" t="s">
        <v>149</v>
      </c>
      <c r="C246" s="22"/>
      <c r="D246" s="24"/>
      <c r="E246" s="24"/>
      <c r="F246" s="24"/>
      <c r="G246" s="24"/>
      <c r="H246" s="24"/>
      <c r="I246" s="25">
        <f t="shared" si="12"/>
        <v>0</v>
      </c>
      <c r="J246" s="24"/>
      <c r="K246" s="38"/>
    </row>
    <row r="247" spans="1:11" ht="15.75" customHeight="1" thickBot="1">
      <c r="A247" s="32"/>
      <c r="B247" s="33" t="s">
        <v>150</v>
      </c>
      <c r="C247" s="32"/>
      <c r="D247" s="33"/>
      <c r="E247" s="33"/>
      <c r="F247" s="33">
        <v>13.25</v>
      </c>
      <c r="G247" s="33">
        <v>2</v>
      </c>
      <c r="H247" s="33"/>
      <c r="I247" s="35">
        <f t="shared" si="12"/>
        <v>15.25</v>
      </c>
      <c r="J247" s="26"/>
      <c r="K247" s="27"/>
    </row>
    <row r="248" spans="1:11" ht="15.75" customHeight="1">
      <c r="A248" s="22" t="s">
        <v>151</v>
      </c>
      <c r="B248" s="24" t="s">
        <v>152</v>
      </c>
      <c r="C248" s="22"/>
      <c r="D248" s="24"/>
      <c r="E248" s="24"/>
      <c r="F248" s="24"/>
      <c r="G248" s="24">
        <v>4.5</v>
      </c>
      <c r="H248" s="24"/>
      <c r="I248" s="25">
        <f t="shared" si="12"/>
        <v>4.5</v>
      </c>
      <c r="J248" s="24"/>
      <c r="K248" s="38"/>
    </row>
    <row r="249" spans="1:11" ht="15.75" customHeight="1">
      <c r="A249" s="32"/>
      <c r="B249" s="33" t="s">
        <v>153</v>
      </c>
      <c r="C249" s="32"/>
      <c r="D249" s="33"/>
      <c r="E249" s="33"/>
      <c r="F249" s="33"/>
      <c r="G249" s="33">
        <v>2.75</v>
      </c>
      <c r="H249" s="33"/>
      <c r="I249" s="35">
        <f t="shared" si="12"/>
        <v>2.75</v>
      </c>
      <c r="J249" s="26"/>
      <c r="K249" s="27"/>
    </row>
    <row r="250" spans="1:11" ht="15.75" customHeight="1" thickBot="1">
      <c r="A250" s="28"/>
      <c r="B250" s="20" t="s">
        <v>154</v>
      </c>
      <c r="C250" s="28"/>
      <c r="D250" s="20"/>
      <c r="E250" s="20"/>
      <c r="F250" s="20"/>
      <c r="G250" s="20">
        <v>4</v>
      </c>
      <c r="H250" s="20"/>
      <c r="I250" s="30">
        <f t="shared" si="12"/>
        <v>4</v>
      </c>
      <c r="J250" s="20"/>
      <c r="K250" s="31"/>
    </row>
    <row r="251" spans="1:11" ht="15.75" customHeight="1">
      <c r="A251" s="32" t="s">
        <v>155</v>
      </c>
      <c r="B251" s="33" t="s">
        <v>156</v>
      </c>
      <c r="C251" s="32"/>
      <c r="D251" s="33"/>
      <c r="E251" s="33"/>
      <c r="F251" s="33"/>
      <c r="G251" s="33"/>
      <c r="H251" s="33"/>
      <c r="I251" s="35">
        <f t="shared" si="12"/>
        <v>0</v>
      </c>
      <c r="J251" s="26"/>
      <c r="K251" s="27"/>
    </row>
    <row r="252" spans="1:11" ht="15.75" customHeight="1" thickBot="1">
      <c r="A252" s="28"/>
      <c r="B252" s="20" t="s">
        <v>157</v>
      </c>
      <c r="C252" s="28"/>
      <c r="D252" s="20"/>
      <c r="E252" s="20"/>
      <c r="F252" s="20"/>
      <c r="G252" s="20">
        <v>12</v>
      </c>
      <c r="H252" s="20"/>
      <c r="I252" s="30">
        <f t="shared" si="12"/>
        <v>12</v>
      </c>
      <c r="J252" s="20"/>
      <c r="K252" s="31"/>
    </row>
    <row r="253" spans="1:11" ht="15.75" customHeight="1">
      <c r="A253" s="32" t="s">
        <v>158</v>
      </c>
      <c r="B253" s="33" t="s">
        <v>159</v>
      </c>
      <c r="C253" s="32"/>
      <c r="D253" s="33"/>
      <c r="E253" s="33"/>
      <c r="F253" s="33"/>
      <c r="G253" s="33"/>
      <c r="H253" s="33"/>
      <c r="I253" s="35">
        <f t="shared" si="12"/>
        <v>0</v>
      </c>
      <c r="J253" s="26"/>
      <c r="K253" s="27"/>
    </row>
    <row r="254" spans="1:11" ht="15.75" customHeight="1" thickBot="1">
      <c r="A254" s="32"/>
      <c r="B254" s="33" t="s">
        <v>160</v>
      </c>
      <c r="C254" s="36"/>
      <c r="D254" s="26"/>
      <c r="E254" s="26"/>
      <c r="F254" s="26"/>
      <c r="G254" s="26"/>
      <c r="H254" s="26"/>
      <c r="I254" s="37">
        <f t="shared" si="12"/>
        <v>0</v>
      </c>
      <c r="J254" s="26"/>
      <c r="K254" s="27"/>
    </row>
    <row r="255" spans="1:11" ht="15.75" customHeight="1">
      <c r="A255" s="22" t="s">
        <v>161</v>
      </c>
      <c r="B255" s="24" t="s">
        <v>162</v>
      </c>
      <c r="C255" s="22"/>
      <c r="D255" s="24"/>
      <c r="E255" s="24"/>
      <c r="F255" s="24"/>
      <c r="G255" s="24"/>
      <c r="H255" s="24"/>
      <c r="I255" s="25">
        <f t="shared" si="12"/>
        <v>0</v>
      </c>
      <c r="J255" s="24"/>
      <c r="K255" s="38"/>
    </row>
    <row r="256" spans="1:11" ht="15.75" customHeight="1" thickBot="1">
      <c r="A256" s="32"/>
      <c r="B256" s="33" t="s">
        <v>163</v>
      </c>
      <c r="C256" s="32"/>
      <c r="D256" s="33"/>
      <c r="E256" s="33"/>
      <c r="F256" s="33"/>
      <c r="G256" s="33">
        <v>16</v>
      </c>
      <c r="H256" s="33"/>
      <c r="I256" s="35">
        <f t="shared" si="12"/>
        <v>16</v>
      </c>
      <c r="J256" s="26">
        <v>16</v>
      </c>
      <c r="K256" s="27">
        <v>12</v>
      </c>
    </row>
    <row r="257" spans="1:11" ht="15.75" customHeight="1">
      <c r="A257" s="22" t="s">
        <v>164</v>
      </c>
      <c r="B257" s="24" t="s">
        <v>165</v>
      </c>
      <c r="C257" s="22"/>
      <c r="D257" s="24"/>
      <c r="E257" s="24"/>
      <c r="F257" s="24"/>
      <c r="G257" s="24"/>
      <c r="H257" s="24"/>
      <c r="I257" s="25">
        <f t="shared" si="12"/>
        <v>0</v>
      </c>
      <c r="J257" s="24"/>
      <c r="K257" s="38"/>
    </row>
    <row r="258" spans="1:11" ht="15.75" customHeight="1" thickBot="1">
      <c r="A258" s="32"/>
      <c r="B258" s="33" t="s">
        <v>166</v>
      </c>
      <c r="C258" s="32"/>
      <c r="D258" s="33"/>
      <c r="E258" s="33"/>
      <c r="F258" s="33"/>
      <c r="G258" s="33"/>
      <c r="H258" s="33"/>
      <c r="I258" s="35">
        <f t="shared" si="12"/>
        <v>0</v>
      </c>
      <c r="J258" s="26"/>
      <c r="K258" s="27"/>
    </row>
    <row r="259" spans="1:11" ht="15.75" customHeight="1">
      <c r="A259" s="22" t="s">
        <v>167</v>
      </c>
      <c r="B259" s="24" t="s">
        <v>168</v>
      </c>
      <c r="C259" s="22"/>
      <c r="D259" s="24"/>
      <c r="E259" s="24"/>
      <c r="F259" s="24"/>
      <c r="G259" s="24"/>
      <c r="H259" s="24"/>
      <c r="I259" s="25">
        <f t="shared" si="12"/>
        <v>0</v>
      </c>
      <c r="J259" s="24"/>
      <c r="K259" s="38"/>
    </row>
    <row r="260" spans="1:11" ht="15.75" customHeight="1">
      <c r="A260" s="32"/>
      <c r="B260" s="33" t="s">
        <v>169</v>
      </c>
      <c r="C260" s="32"/>
      <c r="D260" s="33"/>
      <c r="E260" s="33">
        <v>2</v>
      </c>
      <c r="F260" s="33"/>
      <c r="G260" s="33"/>
      <c r="H260" s="33"/>
      <c r="I260" s="35">
        <f t="shared" si="12"/>
        <v>2</v>
      </c>
      <c r="J260" s="26"/>
      <c r="K260" s="27"/>
    </row>
    <row r="261" spans="1:11" ht="15.75" customHeight="1" thickBot="1">
      <c r="A261" s="28"/>
      <c r="B261" s="20" t="s">
        <v>170</v>
      </c>
      <c r="C261" s="28"/>
      <c r="D261" s="20"/>
      <c r="E261" s="20"/>
      <c r="F261" s="20"/>
      <c r="G261" s="20"/>
      <c r="H261" s="20"/>
      <c r="I261" s="30">
        <f t="shared" si="12"/>
        <v>0</v>
      </c>
      <c r="J261" s="20"/>
      <c r="K261" s="31"/>
    </row>
    <row r="262" spans="1:11" ht="15.75" customHeight="1">
      <c r="A262" s="32" t="s">
        <v>171</v>
      </c>
      <c r="B262" s="33" t="s">
        <v>172</v>
      </c>
      <c r="C262" s="32"/>
      <c r="D262" s="33"/>
      <c r="E262" s="33"/>
      <c r="F262" s="33"/>
      <c r="G262" s="33"/>
      <c r="H262" s="33"/>
      <c r="I262" s="35">
        <f t="shared" si="12"/>
        <v>0</v>
      </c>
      <c r="J262" s="26"/>
      <c r="K262" s="27"/>
    </row>
    <row r="263" spans="1:11" ht="15.75" customHeight="1" thickBot="1">
      <c r="A263" s="28"/>
      <c r="B263" s="20" t="s">
        <v>173</v>
      </c>
      <c r="C263" s="28"/>
      <c r="D263" s="20"/>
      <c r="E263" s="20"/>
      <c r="F263" s="20"/>
      <c r="G263" s="20"/>
      <c r="H263" s="20"/>
      <c r="I263" s="30">
        <f t="shared" si="12"/>
        <v>0</v>
      </c>
      <c r="J263" s="20"/>
      <c r="K263" s="31"/>
    </row>
    <row r="264" spans="1:11" ht="15.75" customHeight="1" thickBot="1">
      <c r="A264" s="39" t="s">
        <v>32</v>
      </c>
      <c r="B264" s="40"/>
      <c r="C264" s="28">
        <f aca="true" t="shared" si="13" ref="C264:H264">SUM(C238:C263)</f>
        <v>0</v>
      </c>
      <c r="D264" s="20">
        <f t="shared" si="13"/>
        <v>18.75</v>
      </c>
      <c r="E264" s="20">
        <f t="shared" si="13"/>
        <v>8</v>
      </c>
      <c r="F264" s="20">
        <f t="shared" si="13"/>
        <v>13.75</v>
      </c>
      <c r="G264" s="20">
        <f t="shared" si="13"/>
        <v>41.25</v>
      </c>
      <c r="H264" s="20">
        <f t="shared" si="13"/>
        <v>0</v>
      </c>
      <c r="I264" s="30">
        <f t="shared" si="12"/>
        <v>81.75</v>
      </c>
      <c r="J264" s="20">
        <f>SUM(J238:J263)</f>
        <v>16</v>
      </c>
      <c r="K264" s="31">
        <f>SUM(K238:K263)</f>
        <v>12</v>
      </c>
    </row>
    <row r="265" spans="1:11" ht="15.75" customHeight="1">
      <c r="A265" s="2"/>
      <c r="B265" s="2"/>
      <c r="C265" s="5"/>
      <c r="D265" s="5"/>
      <c r="E265" s="5"/>
      <c r="F265" s="5"/>
      <c r="G265" s="5"/>
      <c r="H265" s="5"/>
      <c r="I265" s="2"/>
      <c r="J265" s="5"/>
      <c r="K265" s="42"/>
    </row>
    <row r="266" spans="1:11" ht="15.75" customHeight="1">
      <c r="A266" s="2"/>
      <c r="B266" s="2"/>
      <c r="C266" s="5"/>
      <c r="D266" s="5"/>
      <c r="E266" s="5"/>
      <c r="F266" s="5"/>
      <c r="G266" s="5"/>
      <c r="H266" s="5"/>
      <c r="I266" s="2"/>
      <c r="J266" s="5"/>
      <c r="K266" s="42"/>
    </row>
    <row r="267" spans="1:11" ht="15.75" customHeight="1">
      <c r="A267" s="2"/>
      <c r="B267" s="2"/>
      <c r="C267" s="5"/>
      <c r="D267" s="5"/>
      <c r="E267" s="5"/>
      <c r="F267" s="5"/>
      <c r="G267" s="5"/>
      <c r="H267" s="5"/>
      <c r="I267" s="2"/>
      <c r="J267" s="5"/>
      <c r="K267" s="42"/>
    </row>
    <row r="268" spans="1:11" ht="15.75" customHeight="1">
      <c r="A268" s="2"/>
      <c r="B268" s="2"/>
      <c r="C268" s="5"/>
      <c r="D268" s="5"/>
      <c r="E268" s="5"/>
      <c r="F268" s="5"/>
      <c r="G268" s="5"/>
      <c r="H268" s="5"/>
      <c r="I268" s="2"/>
      <c r="J268" s="5"/>
      <c r="K268" s="42"/>
    </row>
    <row r="269" spans="1:11" ht="15.75" customHeight="1">
      <c r="A269" s="2"/>
      <c r="B269" s="2"/>
      <c r="C269" s="5"/>
      <c r="D269" s="5"/>
      <c r="E269" s="5"/>
      <c r="F269" s="5"/>
      <c r="G269" s="5"/>
      <c r="H269" s="5"/>
      <c r="I269" s="2"/>
      <c r="J269" s="5"/>
      <c r="K269" s="42"/>
    </row>
    <row r="270" spans="1:11" ht="15.75" customHeight="1">
      <c r="A270" s="2"/>
      <c r="B270" s="2"/>
      <c r="C270" s="5"/>
      <c r="D270" s="5"/>
      <c r="E270" s="5"/>
      <c r="F270" s="5"/>
      <c r="G270" s="5"/>
      <c r="H270" s="5"/>
      <c r="I270" s="2"/>
      <c r="J270" s="5"/>
      <c r="K270" s="42"/>
    </row>
    <row r="271" spans="1:11" ht="15.75" customHeight="1">
      <c r="A271" s="2"/>
      <c r="B271" s="2"/>
      <c r="C271" s="5"/>
      <c r="D271" s="5"/>
      <c r="E271" s="5"/>
      <c r="F271" s="5"/>
      <c r="G271" s="5"/>
      <c r="H271" s="5"/>
      <c r="I271" s="2"/>
      <c r="J271" s="5"/>
      <c r="K271" s="42"/>
    </row>
    <row r="272" spans="1:11" ht="15.75" customHeight="1">
      <c r="A272" s="2"/>
      <c r="B272" s="2"/>
      <c r="C272" s="5"/>
      <c r="D272" s="5"/>
      <c r="E272" s="5"/>
      <c r="F272" s="5"/>
      <c r="G272" s="5"/>
      <c r="H272" s="5"/>
      <c r="I272" s="2"/>
      <c r="J272" s="5"/>
      <c r="K272" s="42"/>
    </row>
    <row r="273" spans="1:11" ht="15.75" customHeight="1">
      <c r="A273" s="2"/>
      <c r="B273" s="2"/>
      <c r="C273" s="5"/>
      <c r="D273" s="5"/>
      <c r="E273" s="5"/>
      <c r="F273" s="5"/>
      <c r="G273" s="5"/>
      <c r="H273" s="5"/>
      <c r="I273" s="2"/>
      <c r="J273" s="5"/>
      <c r="K273" s="42"/>
    </row>
    <row r="274" spans="1:11" ht="15.75" customHeight="1">
      <c r="A274" s="2"/>
      <c r="B274" s="2"/>
      <c r="C274" s="5"/>
      <c r="D274" s="5"/>
      <c r="E274" s="5"/>
      <c r="F274" s="5"/>
      <c r="G274" s="5"/>
      <c r="H274" s="5"/>
      <c r="I274" s="2"/>
      <c r="J274" s="5"/>
      <c r="K274" s="42"/>
    </row>
    <row r="275" spans="1:11" ht="15.75" customHeight="1">
      <c r="A275" s="2"/>
      <c r="B275" s="2"/>
      <c r="C275" s="5"/>
      <c r="D275" s="5"/>
      <c r="E275" s="5"/>
      <c r="F275" s="5"/>
      <c r="G275" s="5"/>
      <c r="H275" s="5"/>
      <c r="I275" s="2"/>
      <c r="J275" s="5"/>
      <c r="K275" s="42"/>
    </row>
    <row r="276" spans="1:11" ht="15.75" customHeight="1">
      <c r="A276" s="2"/>
      <c r="B276" s="2"/>
      <c r="C276" s="5"/>
      <c r="D276" s="5"/>
      <c r="E276" s="5"/>
      <c r="F276" s="5"/>
      <c r="G276" s="5"/>
      <c r="H276" s="5"/>
      <c r="I276" s="2"/>
      <c r="J276" s="5"/>
      <c r="K276" s="42"/>
    </row>
    <row r="277" spans="1:11" ht="15.75" customHeight="1">
      <c r="A277" s="2"/>
      <c r="B277" s="2"/>
      <c r="C277" s="5"/>
      <c r="D277" s="5"/>
      <c r="E277" s="5"/>
      <c r="F277" s="5"/>
      <c r="G277" s="5"/>
      <c r="H277" s="5"/>
      <c r="I277" s="2"/>
      <c r="J277" s="5"/>
      <c r="K277" s="42"/>
    </row>
    <row r="278" spans="1:11" ht="15.75" customHeight="1">
      <c r="A278" s="2"/>
      <c r="B278" s="2"/>
      <c r="C278" s="5"/>
      <c r="D278" s="5"/>
      <c r="E278" s="5"/>
      <c r="F278" s="5"/>
      <c r="G278" s="5"/>
      <c r="H278" s="5"/>
      <c r="I278" s="2"/>
      <c r="J278" s="5"/>
      <c r="K278" s="42"/>
    </row>
    <row r="279" spans="1:11" ht="15.75" customHeight="1">
      <c r="A279" s="2"/>
      <c r="B279" s="2"/>
      <c r="C279" s="5"/>
      <c r="D279" s="5"/>
      <c r="E279" s="5"/>
      <c r="F279" s="5"/>
      <c r="G279" s="5"/>
      <c r="H279" s="5"/>
      <c r="I279" s="2"/>
      <c r="J279" s="5"/>
      <c r="K279" s="42"/>
    </row>
    <row r="280" spans="1:11" ht="15.75" customHeight="1">
      <c r="A280" s="2"/>
      <c r="B280" s="2"/>
      <c r="C280" s="5"/>
      <c r="D280" s="5"/>
      <c r="E280" s="5"/>
      <c r="F280" s="5"/>
      <c r="G280" s="5"/>
      <c r="H280" s="5"/>
      <c r="I280" s="2"/>
      <c r="J280" s="5"/>
      <c r="K280" s="42"/>
    </row>
    <row r="281" spans="1:11" ht="15.75" customHeight="1">
      <c r="A281" s="2"/>
      <c r="B281" s="2"/>
      <c r="C281" s="5"/>
      <c r="D281" s="5"/>
      <c r="E281" s="5"/>
      <c r="F281" s="5"/>
      <c r="G281" s="5"/>
      <c r="H281" s="5"/>
      <c r="I281" s="2"/>
      <c r="J281" s="5"/>
      <c r="K281" s="42"/>
    </row>
    <row r="282" spans="1:11" ht="15.75" customHeight="1">
      <c r="A282" s="2"/>
      <c r="B282" s="2"/>
      <c r="C282" s="5"/>
      <c r="D282" s="5"/>
      <c r="E282" s="5"/>
      <c r="F282" s="5"/>
      <c r="G282" s="5"/>
      <c r="H282" s="5"/>
      <c r="I282" s="2"/>
      <c r="J282" s="5"/>
      <c r="K282" s="42"/>
    </row>
    <row r="283" spans="1:11" ht="15.75" customHeight="1">
      <c r="A283" s="2"/>
      <c r="B283" s="2"/>
      <c r="C283" s="5"/>
      <c r="D283" s="5"/>
      <c r="E283" s="5"/>
      <c r="F283" s="5"/>
      <c r="G283" s="5"/>
      <c r="H283" s="5"/>
      <c r="I283" s="2"/>
      <c r="J283" s="5"/>
      <c r="K283" s="42"/>
    </row>
    <row r="284" spans="1:11" ht="15.75" customHeight="1">
      <c r="A284" s="2"/>
      <c r="B284" s="2"/>
      <c r="C284" s="5"/>
      <c r="D284" s="5"/>
      <c r="E284" s="5"/>
      <c r="F284" s="5"/>
      <c r="G284" s="5"/>
      <c r="H284" s="5"/>
      <c r="I284" s="2"/>
      <c r="J284" s="5"/>
      <c r="K284" s="42"/>
    </row>
    <row r="285" spans="1:11" ht="15.75" customHeight="1">
      <c r="A285" s="2"/>
      <c r="B285" s="2"/>
      <c r="C285" s="5"/>
      <c r="D285" s="5"/>
      <c r="E285" s="5"/>
      <c r="F285" s="5"/>
      <c r="G285" s="5"/>
      <c r="H285" s="5"/>
      <c r="I285" s="2"/>
      <c r="J285" s="5"/>
      <c r="K285" s="42"/>
    </row>
    <row r="286" spans="1:11" ht="15.75" customHeight="1">
      <c r="A286" s="2"/>
      <c r="B286" s="2"/>
      <c r="C286" s="5"/>
      <c r="D286" s="5"/>
      <c r="E286" s="5"/>
      <c r="F286" s="5"/>
      <c r="G286" s="5"/>
      <c r="H286" s="5"/>
      <c r="I286" s="2"/>
      <c r="J286" s="5"/>
      <c r="K286" s="42"/>
    </row>
    <row r="287" spans="1:11" ht="15.75" customHeight="1">
      <c r="A287" s="2"/>
      <c r="B287" s="2"/>
      <c r="C287" s="5"/>
      <c r="D287" s="5"/>
      <c r="E287" s="5"/>
      <c r="F287" s="5"/>
      <c r="G287" s="5"/>
      <c r="H287" s="5"/>
      <c r="I287" s="2"/>
      <c r="J287" s="5"/>
      <c r="K287" s="42"/>
    </row>
    <row r="288" spans="1:11" ht="15.75" customHeight="1">
      <c r="A288" s="2"/>
      <c r="B288" s="2"/>
      <c r="C288" s="5"/>
      <c r="D288" s="5"/>
      <c r="E288" s="5"/>
      <c r="F288" s="5"/>
      <c r="G288" s="5"/>
      <c r="H288" s="5"/>
      <c r="I288" s="2"/>
      <c r="J288" s="5"/>
      <c r="K288" s="42"/>
    </row>
    <row r="289" spans="1:11" ht="15.75" customHeight="1">
      <c r="A289" s="2"/>
      <c r="B289" s="2"/>
      <c r="C289" s="5"/>
      <c r="D289" s="5"/>
      <c r="E289" s="5"/>
      <c r="F289" s="5"/>
      <c r="G289" s="5"/>
      <c r="H289" s="5"/>
      <c r="I289" s="2"/>
      <c r="J289" s="5"/>
      <c r="K289" s="42"/>
    </row>
    <row r="290" spans="1:11" ht="15.75" customHeight="1">
      <c r="A290" s="2"/>
      <c r="B290" s="2"/>
      <c r="C290" s="5"/>
      <c r="D290" s="5"/>
      <c r="E290" s="5"/>
      <c r="F290" s="5"/>
      <c r="G290" s="5"/>
      <c r="H290" s="5"/>
      <c r="I290" s="2"/>
      <c r="J290" s="5"/>
      <c r="K290" s="42"/>
    </row>
    <row r="291" spans="1:11" ht="15.75" customHeight="1">
      <c r="A291" s="2"/>
      <c r="B291" s="2"/>
      <c r="C291" s="5"/>
      <c r="D291" s="5"/>
      <c r="E291" s="5"/>
      <c r="F291" s="5"/>
      <c r="G291" s="5"/>
      <c r="H291" s="5"/>
      <c r="I291" s="2"/>
      <c r="J291" s="5"/>
      <c r="K291" s="42"/>
    </row>
    <row r="292" spans="1:11" ht="15.75" customHeight="1">
      <c r="A292" s="2"/>
      <c r="B292" s="2"/>
      <c r="C292" s="5"/>
      <c r="D292" s="5"/>
      <c r="E292" s="5"/>
      <c r="F292" s="5"/>
      <c r="G292" s="5"/>
      <c r="H292" s="5"/>
      <c r="I292" s="2"/>
      <c r="J292" s="5"/>
      <c r="K292" s="42"/>
    </row>
    <row r="293" spans="1:11" ht="15.75" customHeight="1">
      <c r="A293" s="2"/>
      <c r="B293" s="2"/>
      <c r="C293" s="5"/>
      <c r="D293" s="5"/>
      <c r="E293" s="5"/>
      <c r="F293" s="5"/>
      <c r="G293" s="5"/>
      <c r="H293" s="5"/>
      <c r="I293" s="2"/>
      <c r="J293" s="5"/>
      <c r="K293" s="42"/>
    </row>
    <row r="294" spans="1:11" ht="15.75" customHeight="1">
      <c r="A294" s="2"/>
      <c r="B294" s="2"/>
      <c r="C294" s="5"/>
      <c r="D294" s="5"/>
      <c r="E294" s="5"/>
      <c r="F294" s="5"/>
      <c r="G294" s="5"/>
      <c r="H294" s="5"/>
      <c r="I294" s="2"/>
      <c r="J294" s="5"/>
      <c r="K294" s="42"/>
    </row>
    <row r="295" spans="1:11" ht="15.75" customHeight="1">
      <c r="A295" s="2"/>
      <c r="B295" s="2"/>
      <c r="C295" s="5"/>
      <c r="D295" s="5"/>
      <c r="E295" s="5"/>
      <c r="F295" s="5"/>
      <c r="G295" s="5"/>
      <c r="H295" s="5"/>
      <c r="I295" s="2"/>
      <c r="J295" s="5"/>
      <c r="K295" s="42"/>
    </row>
    <row r="296" spans="1:11" ht="15.75" customHeight="1">
      <c r="A296" s="2"/>
      <c r="B296" s="2"/>
      <c r="C296" s="5"/>
      <c r="D296" s="5"/>
      <c r="E296" s="5"/>
      <c r="F296" s="5"/>
      <c r="G296" s="5"/>
      <c r="H296" s="5"/>
      <c r="I296" s="2"/>
      <c r="J296" s="5"/>
      <c r="K296" s="42"/>
    </row>
    <row r="297" spans="1:9" ht="15.75" customHeight="1">
      <c r="A297" s="1" t="s">
        <v>19</v>
      </c>
      <c r="B297" s="2"/>
      <c r="C297" s="3"/>
      <c r="E297" s="5"/>
      <c r="F297" s="6" t="s">
        <v>20</v>
      </c>
      <c r="G297" s="5"/>
      <c r="I297" s="2"/>
    </row>
    <row r="298" spans="1:9" ht="27" customHeight="1" thickBot="1">
      <c r="A298" s="1" t="s">
        <v>21</v>
      </c>
      <c r="C298" s="3"/>
      <c r="D298" s="8" t="s">
        <v>22</v>
      </c>
      <c r="E298" s="41" t="s">
        <v>180</v>
      </c>
      <c r="H298" s="5"/>
      <c r="I298" s="2"/>
    </row>
    <row r="299" spans="1:11" ht="15.75" customHeight="1">
      <c r="A299" s="10" t="s">
        <v>24</v>
      </c>
      <c r="B299" s="11" t="s">
        <v>25</v>
      </c>
      <c r="C299" s="12" t="s">
        <v>26</v>
      </c>
      <c r="D299" s="13" t="s">
        <v>27</v>
      </c>
      <c r="E299" s="13" t="s">
        <v>28</v>
      </c>
      <c r="F299" s="13" t="s">
        <v>29</v>
      </c>
      <c r="G299" s="13" t="s">
        <v>30</v>
      </c>
      <c r="H299" s="13" t="s">
        <v>31</v>
      </c>
      <c r="I299" s="11" t="s">
        <v>32</v>
      </c>
      <c r="J299" s="14" t="s">
        <v>33</v>
      </c>
      <c r="K299" s="15"/>
    </row>
    <row r="300" spans="1:11" ht="15.75" customHeight="1" thickBot="1">
      <c r="A300" s="16"/>
      <c r="B300" s="17"/>
      <c r="C300" s="18"/>
      <c r="D300" s="19"/>
      <c r="E300" s="19"/>
      <c r="F300" s="19"/>
      <c r="G300" s="19"/>
      <c r="H300" s="19"/>
      <c r="I300" s="17"/>
      <c r="J300" s="20" t="s">
        <v>34</v>
      </c>
      <c r="K300" s="21" t="s">
        <v>35</v>
      </c>
    </row>
    <row r="301" spans="1:11" ht="15.75" customHeight="1">
      <c r="A301" s="22" t="s">
        <v>36</v>
      </c>
      <c r="B301" s="23" t="s">
        <v>137</v>
      </c>
      <c r="C301" s="22"/>
      <c r="D301" s="24"/>
      <c r="E301" s="24"/>
      <c r="F301" s="24"/>
      <c r="G301" s="24"/>
      <c r="H301" s="24"/>
      <c r="I301" s="25">
        <f aca="true" t="shared" si="14" ref="I301:I327">SUM(C301:H301)</f>
        <v>0</v>
      </c>
      <c r="J301" s="26"/>
      <c r="K301" s="27"/>
    </row>
    <row r="302" spans="1:11" ht="15.75" customHeight="1" thickBot="1">
      <c r="A302" s="28"/>
      <c r="B302" s="20" t="s">
        <v>138</v>
      </c>
      <c r="C302" s="28"/>
      <c r="D302" s="20"/>
      <c r="E302" s="29"/>
      <c r="F302" s="20"/>
      <c r="G302" s="20"/>
      <c r="H302" s="20"/>
      <c r="I302" s="30">
        <f t="shared" si="14"/>
        <v>0</v>
      </c>
      <c r="J302" s="20"/>
      <c r="K302" s="31"/>
    </row>
    <row r="303" spans="1:11" ht="15.75" customHeight="1">
      <c r="A303" s="32" t="s">
        <v>139</v>
      </c>
      <c r="B303" s="33" t="s">
        <v>140</v>
      </c>
      <c r="C303" s="32"/>
      <c r="D303" s="33"/>
      <c r="E303" s="34"/>
      <c r="F303" s="33"/>
      <c r="G303" s="33"/>
      <c r="H303" s="33"/>
      <c r="I303" s="35">
        <f t="shared" si="14"/>
        <v>0</v>
      </c>
      <c r="J303" s="26"/>
      <c r="K303" s="27"/>
    </row>
    <row r="304" spans="1:11" ht="15.75" customHeight="1" thickBot="1">
      <c r="A304" s="28"/>
      <c r="B304" s="20" t="s">
        <v>141</v>
      </c>
      <c r="C304" s="28"/>
      <c r="D304" s="20"/>
      <c r="E304" s="20"/>
      <c r="F304" s="20"/>
      <c r="G304" s="20">
        <v>1</v>
      </c>
      <c r="H304" s="20"/>
      <c r="I304" s="30">
        <f t="shared" si="14"/>
        <v>1</v>
      </c>
      <c r="J304" s="20"/>
      <c r="K304" s="31"/>
    </row>
    <row r="305" spans="1:11" ht="15.75" customHeight="1">
      <c r="A305" s="32" t="s">
        <v>142</v>
      </c>
      <c r="B305" s="33" t="s">
        <v>143</v>
      </c>
      <c r="C305" s="32"/>
      <c r="D305" s="33"/>
      <c r="E305" s="33"/>
      <c r="F305" s="33"/>
      <c r="G305" s="33"/>
      <c r="H305" s="33"/>
      <c r="I305" s="35">
        <f t="shared" si="14"/>
        <v>0</v>
      </c>
      <c r="J305" s="26"/>
      <c r="K305" s="27"/>
    </row>
    <row r="306" spans="1:11" ht="15.75" customHeight="1" thickBot="1">
      <c r="A306" s="32"/>
      <c r="B306" s="33" t="s">
        <v>144</v>
      </c>
      <c r="C306" s="36"/>
      <c r="D306" s="26"/>
      <c r="E306" s="26"/>
      <c r="F306" s="26"/>
      <c r="G306" s="26"/>
      <c r="H306" s="26"/>
      <c r="I306" s="37">
        <f t="shared" si="14"/>
        <v>0</v>
      </c>
      <c r="J306" s="26"/>
      <c r="K306" s="27"/>
    </row>
    <row r="307" spans="1:11" ht="15.75" customHeight="1">
      <c r="A307" s="22" t="s">
        <v>145</v>
      </c>
      <c r="B307" s="24" t="s">
        <v>146</v>
      </c>
      <c r="C307" s="22"/>
      <c r="D307" s="24"/>
      <c r="E307" s="24"/>
      <c r="F307" s="24"/>
      <c r="G307" s="24"/>
      <c r="H307" s="24"/>
      <c r="I307" s="25">
        <f t="shared" si="14"/>
        <v>0</v>
      </c>
      <c r="J307" s="24"/>
      <c r="K307" s="38"/>
    </row>
    <row r="308" spans="1:11" ht="15.75" customHeight="1" thickBot="1">
      <c r="A308" s="32"/>
      <c r="B308" s="33" t="s">
        <v>147</v>
      </c>
      <c r="C308" s="32"/>
      <c r="D308" s="33"/>
      <c r="E308" s="33"/>
      <c r="F308" s="33"/>
      <c r="G308" s="33"/>
      <c r="H308" s="33"/>
      <c r="I308" s="35">
        <f t="shared" si="14"/>
        <v>0</v>
      </c>
      <c r="J308" s="26"/>
      <c r="K308" s="27"/>
    </row>
    <row r="309" spans="1:11" ht="15.75" customHeight="1">
      <c r="A309" s="22" t="s">
        <v>148</v>
      </c>
      <c r="B309" s="24" t="s">
        <v>149</v>
      </c>
      <c r="C309" s="22"/>
      <c r="D309" s="24"/>
      <c r="E309" s="24"/>
      <c r="F309" s="24"/>
      <c r="G309" s="24"/>
      <c r="H309" s="24"/>
      <c r="I309" s="25">
        <f t="shared" si="14"/>
        <v>0</v>
      </c>
      <c r="J309" s="24"/>
      <c r="K309" s="38"/>
    </row>
    <row r="310" spans="1:11" ht="15.75" customHeight="1" thickBot="1">
      <c r="A310" s="32"/>
      <c r="B310" s="33" t="s">
        <v>150</v>
      </c>
      <c r="C310" s="32"/>
      <c r="D310" s="33"/>
      <c r="E310" s="33"/>
      <c r="F310" s="33"/>
      <c r="G310" s="33"/>
      <c r="H310" s="33"/>
      <c r="I310" s="35">
        <f t="shared" si="14"/>
        <v>0</v>
      </c>
      <c r="J310" s="26"/>
      <c r="K310" s="27"/>
    </row>
    <row r="311" spans="1:11" ht="15.75" customHeight="1">
      <c r="A311" s="22" t="s">
        <v>151</v>
      </c>
      <c r="B311" s="24" t="s">
        <v>152</v>
      </c>
      <c r="C311" s="22"/>
      <c r="D311" s="24"/>
      <c r="E311" s="24"/>
      <c r="F311" s="24"/>
      <c r="G311" s="24"/>
      <c r="H311" s="24"/>
      <c r="I311" s="25">
        <f t="shared" si="14"/>
        <v>0</v>
      </c>
      <c r="J311" s="24"/>
      <c r="K311" s="38"/>
    </row>
    <row r="312" spans="1:11" ht="15.75" customHeight="1">
      <c r="A312" s="32"/>
      <c r="B312" s="33" t="s">
        <v>153</v>
      </c>
      <c r="C312" s="32"/>
      <c r="D312" s="33"/>
      <c r="E312" s="33"/>
      <c r="F312" s="33"/>
      <c r="G312" s="33"/>
      <c r="H312" s="33"/>
      <c r="I312" s="35">
        <f t="shared" si="14"/>
        <v>0</v>
      </c>
      <c r="J312" s="26"/>
      <c r="K312" s="27"/>
    </row>
    <row r="313" spans="1:11" ht="15.75" customHeight="1" thickBot="1">
      <c r="A313" s="28"/>
      <c r="B313" s="20" t="s">
        <v>154</v>
      </c>
      <c r="C313" s="28"/>
      <c r="D313" s="20"/>
      <c r="E313" s="20"/>
      <c r="F313" s="20"/>
      <c r="G313" s="20"/>
      <c r="H313" s="20"/>
      <c r="I313" s="30">
        <f t="shared" si="14"/>
        <v>0</v>
      </c>
      <c r="J313" s="20"/>
      <c r="K313" s="31"/>
    </row>
    <row r="314" spans="1:11" ht="15.75" customHeight="1">
      <c r="A314" s="32" t="s">
        <v>155</v>
      </c>
      <c r="B314" s="33" t="s">
        <v>156</v>
      </c>
      <c r="C314" s="32"/>
      <c r="D314" s="33"/>
      <c r="E314" s="33"/>
      <c r="F314" s="33"/>
      <c r="G314" s="33"/>
      <c r="H314" s="33"/>
      <c r="I314" s="35">
        <f t="shared" si="14"/>
        <v>0</v>
      </c>
      <c r="J314" s="26"/>
      <c r="K314" s="27"/>
    </row>
    <row r="315" spans="1:11" ht="15.75" customHeight="1" thickBot="1">
      <c r="A315" s="28"/>
      <c r="B315" s="20" t="s">
        <v>157</v>
      </c>
      <c r="C315" s="28"/>
      <c r="D315" s="20"/>
      <c r="E315" s="20"/>
      <c r="F315" s="20"/>
      <c r="G315" s="20"/>
      <c r="H315" s="20"/>
      <c r="I315" s="30">
        <f t="shared" si="14"/>
        <v>0</v>
      </c>
      <c r="J315" s="20"/>
      <c r="K315" s="31"/>
    </row>
    <row r="316" spans="1:11" ht="15.75" customHeight="1">
      <c r="A316" s="32" t="s">
        <v>158</v>
      </c>
      <c r="B316" s="33" t="s">
        <v>159</v>
      </c>
      <c r="C316" s="32"/>
      <c r="D316" s="33"/>
      <c r="E316" s="33"/>
      <c r="F316" s="33"/>
      <c r="G316" s="33"/>
      <c r="H316" s="33"/>
      <c r="I316" s="35">
        <f t="shared" si="14"/>
        <v>0</v>
      </c>
      <c r="J316" s="26"/>
      <c r="K316" s="27"/>
    </row>
    <row r="317" spans="1:11" ht="15.75" customHeight="1" thickBot="1">
      <c r="A317" s="32"/>
      <c r="B317" s="33" t="s">
        <v>160</v>
      </c>
      <c r="C317" s="36"/>
      <c r="D317" s="26"/>
      <c r="E317" s="26"/>
      <c r="F317" s="26"/>
      <c r="G317" s="26"/>
      <c r="H317" s="26"/>
      <c r="I317" s="37">
        <f t="shared" si="14"/>
        <v>0</v>
      </c>
      <c r="J317" s="26"/>
      <c r="K317" s="27"/>
    </row>
    <row r="318" spans="1:11" ht="15.75" customHeight="1">
      <c r="A318" s="22" t="s">
        <v>161</v>
      </c>
      <c r="B318" s="24" t="s">
        <v>162</v>
      </c>
      <c r="C318" s="22"/>
      <c r="D318" s="24"/>
      <c r="E318" s="24"/>
      <c r="F318" s="24"/>
      <c r="G318" s="24"/>
      <c r="H318" s="24"/>
      <c r="I318" s="25">
        <f t="shared" si="14"/>
        <v>0</v>
      </c>
      <c r="J318" s="24"/>
      <c r="K318" s="38"/>
    </row>
    <row r="319" spans="1:11" ht="15.75" customHeight="1" thickBot="1">
      <c r="A319" s="32"/>
      <c r="B319" s="33" t="s">
        <v>163</v>
      </c>
      <c r="C319" s="32"/>
      <c r="D319" s="33"/>
      <c r="E319" s="33"/>
      <c r="F319" s="33"/>
      <c r="G319" s="33"/>
      <c r="H319" s="33"/>
      <c r="I319" s="35">
        <f t="shared" si="14"/>
        <v>0</v>
      </c>
      <c r="J319" s="26"/>
      <c r="K319" s="27"/>
    </row>
    <row r="320" spans="1:11" ht="15.75" customHeight="1">
      <c r="A320" s="22" t="s">
        <v>164</v>
      </c>
      <c r="B320" s="24" t="s">
        <v>165</v>
      </c>
      <c r="C320" s="22"/>
      <c r="D320" s="24"/>
      <c r="E320" s="24"/>
      <c r="F320" s="24"/>
      <c r="G320" s="24"/>
      <c r="H320" s="24"/>
      <c r="I320" s="25">
        <f t="shared" si="14"/>
        <v>0</v>
      </c>
      <c r="J320" s="24"/>
      <c r="K320" s="38"/>
    </row>
    <row r="321" spans="1:11" ht="15.75" customHeight="1" thickBot="1">
      <c r="A321" s="32"/>
      <c r="B321" s="33" t="s">
        <v>166</v>
      </c>
      <c r="C321" s="32"/>
      <c r="D321" s="33"/>
      <c r="E321" s="33"/>
      <c r="F321" s="33"/>
      <c r="G321" s="33"/>
      <c r="H321" s="33"/>
      <c r="I321" s="35">
        <f t="shared" si="14"/>
        <v>0</v>
      </c>
      <c r="J321" s="26"/>
      <c r="K321" s="27"/>
    </row>
    <row r="322" spans="1:11" ht="15.75" customHeight="1">
      <c r="A322" s="22" t="s">
        <v>167</v>
      </c>
      <c r="B322" s="24" t="s">
        <v>168</v>
      </c>
      <c r="C322" s="22"/>
      <c r="D322" s="24"/>
      <c r="E322" s="24"/>
      <c r="F322" s="24"/>
      <c r="G322" s="24"/>
      <c r="H322" s="24"/>
      <c r="I322" s="25">
        <f t="shared" si="14"/>
        <v>0</v>
      </c>
      <c r="J322" s="24"/>
      <c r="K322" s="38"/>
    </row>
    <row r="323" spans="1:11" ht="15.75" customHeight="1">
      <c r="A323" s="32"/>
      <c r="B323" s="33" t="s">
        <v>169</v>
      </c>
      <c r="C323" s="32"/>
      <c r="D323" s="33"/>
      <c r="E323" s="33"/>
      <c r="F323" s="33"/>
      <c r="G323" s="33"/>
      <c r="H323" s="33"/>
      <c r="I323" s="35">
        <f t="shared" si="14"/>
        <v>0</v>
      </c>
      <c r="J323" s="26"/>
      <c r="K323" s="27"/>
    </row>
    <row r="324" spans="1:11" ht="15.75" customHeight="1" thickBot="1">
      <c r="A324" s="28"/>
      <c r="B324" s="20" t="s">
        <v>170</v>
      </c>
      <c r="C324" s="28"/>
      <c r="D324" s="20"/>
      <c r="E324" s="20"/>
      <c r="F324" s="20"/>
      <c r="G324" s="20"/>
      <c r="H324" s="20"/>
      <c r="I324" s="30">
        <f t="shared" si="14"/>
        <v>0</v>
      </c>
      <c r="J324" s="20"/>
      <c r="K324" s="31"/>
    </row>
    <row r="325" spans="1:11" ht="15.75" customHeight="1">
      <c r="A325" s="32" t="s">
        <v>171</v>
      </c>
      <c r="B325" s="33" t="s">
        <v>172</v>
      </c>
      <c r="C325" s="32"/>
      <c r="D325" s="33"/>
      <c r="E325" s="33"/>
      <c r="F325" s="33"/>
      <c r="G325" s="33"/>
      <c r="H325" s="33"/>
      <c r="I325" s="35">
        <f t="shared" si="14"/>
        <v>0</v>
      </c>
      <c r="J325" s="26"/>
      <c r="K325" s="27"/>
    </row>
    <row r="326" spans="1:11" ht="15.75" customHeight="1" thickBot="1">
      <c r="A326" s="28"/>
      <c r="B326" s="20" t="s">
        <v>173</v>
      </c>
      <c r="C326" s="28"/>
      <c r="D326" s="20"/>
      <c r="E326" s="20"/>
      <c r="F326" s="20"/>
      <c r="G326" s="20"/>
      <c r="H326" s="20"/>
      <c r="I326" s="30">
        <f t="shared" si="14"/>
        <v>0</v>
      </c>
      <c r="J326" s="20"/>
      <c r="K326" s="31"/>
    </row>
    <row r="327" spans="1:11" ht="15.75" customHeight="1" thickBot="1">
      <c r="A327" s="39" t="s">
        <v>32</v>
      </c>
      <c r="B327" s="40"/>
      <c r="C327" s="28">
        <f aca="true" t="shared" si="15" ref="C327:H327">SUM(C301:C326)</f>
        <v>0</v>
      </c>
      <c r="D327" s="20">
        <f t="shared" si="15"/>
        <v>0</v>
      </c>
      <c r="E327" s="20">
        <f t="shared" si="15"/>
        <v>0</v>
      </c>
      <c r="F327" s="20">
        <f t="shared" si="15"/>
        <v>0</v>
      </c>
      <c r="G327" s="20">
        <f t="shared" si="15"/>
        <v>1</v>
      </c>
      <c r="H327" s="20">
        <f t="shared" si="15"/>
        <v>0</v>
      </c>
      <c r="I327" s="30">
        <f t="shared" si="14"/>
        <v>1</v>
      </c>
      <c r="J327" s="20">
        <f>SUM(J301:J326)</f>
        <v>0</v>
      </c>
      <c r="K327" s="31">
        <f>SUM(K301:K326)</f>
        <v>0</v>
      </c>
    </row>
    <row r="331" spans="1:9" ht="15.75" customHeight="1">
      <c r="A331" s="1" t="s">
        <v>19</v>
      </c>
      <c r="B331" s="2"/>
      <c r="C331" s="3"/>
      <c r="E331" s="5"/>
      <c r="F331" s="6" t="s">
        <v>20</v>
      </c>
      <c r="G331" s="5"/>
      <c r="I331" s="2"/>
    </row>
    <row r="332" spans="1:9" ht="27" customHeight="1" thickBot="1">
      <c r="A332" s="1" t="s">
        <v>21</v>
      </c>
      <c r="C332" s="3"/>
      <c r="D332" s="8" t="s">
        <v>22</v>
      </c>
      <c r="E332" s="41" t="s">
        <v>181</v>
      </c>
      <c r="H332" s="5"/>
      <c r="I332" s="2"/>
    </row>
    <row r="333" spans="1:11" ht="15.75" customHeight="1">
      <c r="A333" s="10" t="s">
        <v>24</v>
      </c>
      <c r="B333" s="11" t="s">
        <v>25</v>
      </c>
      <c r="C333" s="12" t="s">
        <v>26</v>
      </c>
      <c r="D333" s="13" t="s">
        <v>27</v>
      </c>
      <c r="E333" s="13" t="s">
        <v>28</v>
      </c>
      <c r="F333" s="13" t="s">
        <v>29</v>
      </c>
      <c r="G333" s="13" t="s">
        <v>30</v>
      </c>
      <c r="H333" s="13" t="s">
        <v>31</v>
      </c>
      <c r="I333" s="11" t="s">
        <v>32</v>
      </c>
      <c r="J333" s="14" t="s">
        <v>33</v>
      </c>
      <c r="K333" s="15"/>
    </row>
    <row r="334" spans="1:11" ht="15.75" customHeight="1" thickBot="1">
      <c r="A334" s="16"/>
      <c r="B334" s="17"/>
      <c r="C334" s="18"/>
      <c r="D334" s="19"/>
      <c r="E334" s="19"/>
      <c r="F334" s="19"/>
      <c r="G334" s="19"/>
      <c r="H334" s="19"/>
      <c r="I334" s="17"/>
      <c r="J334" s="20" t="s">
        <v>34</v>
      </c>
      <c r="K334" s="21" t="s">
        <v>35</v>
      </c>
    </row>
    <row r="335" spans="1:11" ht="15.75" customHeight="1">
      <c r="A335" s="22" t="s">
        <v>36</v>
      </c>
      <c r="B335" s="23" t="s">
        <v>137</v>
      </c>
      <c r="C335" s="22"/>
      <c r="D335" s="24"/>
      <c r="E335" s="24"/>
      <c r="F335" s="24"/>
      <c r="G335" s="24"/>
      <c r="H335" s="24"/>
      <c r="I335" s="25">
        <f aca="true" t="shared" si="16" ref="I335:I361">SUM(C335:H335)</f>
        <v>0</v>
      </c>
      <c r="J335" s="26"/>
      <c r="K335" s="27"/>
    </row>
    <row r="336" spans="1:11" ht="15.75" customHeight="1" thickBot="1">
      <c r="A336" s="28"/>
      <c r="B336" s="20" t="s">
        <v>138</v>
      </c>
      <c r="C336" s="28"/>
      <c r="D336" s="20"/>
      <c r="E336" s="29"/>
      <c r="F336" s="20"/>
      <c r="G336" s="20"/>
      <c r="H336" s="20"/>
      <c r="I336" s="30">
        <f t="shared" si="16"/>
        <v>0</v>
      </c>
      <c r="J336" s="20"/>
      <c r="K336" s="31"/>
    </row>
    <row r="337" spans="1:11" ht="15.75" customHeight="1">
      <c r="A337" s="32" t="s">
        <v>139</v>
      </c>
      <c r="B337" s="33" t="s">
        <v>140</v>
      </c>
      <c r="C337" s="32"/>
      <c r="D337" s="33"/>
      <c r="E337" s="34"/>
      <c r="F337" s="33"/>
      <c r="G337" s="33"/>
      <c r="H337" s="33"/>
      <c r="I337" s="35">
        <f t="shared" si="16"/>
        <v>0</v>
      </c>
      <c r="J337" s="26"/>
      <c r="K337" s="27"/>
    </row>
    <row r="338" spans="1:11" ht="15.75" customHeight="1" thickBot="1">
      <c r="A338" s="28"/>
      <c r="B338" s="20" t="s">
        <v>141</v>
      </c>
      <c r="C338" s="28"/>
      <c r="D338" s="20"/>
      <c r="E338" s="20"/>
      <c r="F338" s="20"/>
      <c r="G338" s="20"/>
      <c r="H338" s="20"/>
      <c r="I338" s="30">
        <f t="shared" si="16"/>
        <v>0</v>
      </c>
      <c r="J338" s="20"/>
      <c r="K338" s="31"/>
    </row>
    <row r="339" spans="1:11" ht="15.75" customHeight="1">
      <c r="A339" s="32" t="s">
        <v>142</v>
      </c>
      <c r="B339" s="33" t="s">
        <v>143</v>
      </c>
      <c r="C339" s="32"/>
      <c r="D339" s="33"/>
      <c r="E339" s="33"/>
      <c r="F339" s="33"/>
      <c r="G339" s="33">
        <v>3.75</v>
      </c>
      <c r="H339" s="33"/>
      <c r="I339" s="35">
        <f t="shared" si="16"/>
        <v>3.75</v>
      </c>
      <c r="J339" s="26"/>
      <c r="K339" s="27"/>
    </row>
    <row r="340" spans="1:11" ht="15.75" customHeight="1" thickBot="1">
      <c r="A340" s="32"/>
      <c r="B340" s="33" t="s">
        <v>144</v>
      </c>
      <c r="C340" s="36"/>
      <c r="D340" s="26"/>
      <c r="E340" s="26"/>
      <c r="F340" s="26"/>
      <c r="G340" s="26">
        <v>3</v>
      </c>
      <c r="H340" s="26"/>
      <c r="I340" s="37">
        <f t="shared" si="16"/>
        <v>3</v>
      </c>
      <c r="J340" s="26"/>
      <c r="K340" s="27"/>
    </row>
    <row r="341" spans="1:11" ht="15.75" customHeight="1">
      <c r="A341" s="22" t="s">
        <v>145</v>
      </c>
      <c r="B341" s="24" t="s">
        <v>146</v>
      </c>
      <c r="C341" s="22"/>
      <c r="D341" s="24"/>
      <c r="E341" s="24"/>
      <c r="F341" s="24"/>
      <c r="G341" s="24"/>
      <c r="H341" s="24"/>
      <c r="I341" s="25">
        <f t="shared" si="16"/>
        <v>0</v>
      </c>
      <c r="J341" s="24"/>
      <c r="K341" s="38"/>
    </row>
    <row r="342" spans="1:11" ht="15.75" customHeight="1" thickBot="1">
      <c r="A342" s="32"/>
      <c r="B342" s="33" t="s">
        <v>147</v>
      </c>
      <c r="C342" s="32"/>
      <c r="D342" s="33"/>
      <c r="E342" s="33"/>
      <c r="F342" s="33"/>
      <c r="G342" s="33"/>
      <c r="H342" s="33"/>
      <c r="I342" s="35">
        <f t="shared" si="16"/>
        <v>0</v>
      </c>
      <c r="J342" s="26"/>
      <c r="K342" s="27"/>
    </row>
    <row r="343" spans="1:11" ht="15.75" customHeight="1">
      <c r="A343" s="22" t="s">
        <v>148</v>
      </c>
      <c r="B343" s="24" t="s">
        <v>149</v>
      </c>
      <c r="C343" s="22"/>
      <c r="D343" s="24"/>
      <c r="E343" s="24"/>
      <c r="F343" s="24"/>
      <c r="G343" s="24"/>
      <c r="H343" s="24"/>
      <c r="I343" s="25">
        <f t="shared" si="16"/>
        <v>0</v>
      </c>
      <c r="J343" s="24"/>
      <c r="K343" s="38"/>
    </row>
    <row r="344" spans="1:11" ht="15.75" customHeight="1" thickBot="1">
      <c r="A344" s="32"/>
      <c r="B344" s="33" t="s">
        <v>150</v>
      </c>
      <c r="C344" s="32"/>
      <c r="D344" s="33"/>
      <c r="E344" s="33"/>
      <c r="F344" s="33"/>
      <c r="G344" s="33"/>
      <c r="H344" s="33"/>
      <c r="I344" s="35">
        <f t="shared" si="16"/>
        <v>0</v>
      </c>
      <c r="J344" s="26"/>
      <c r="K344" s="27"/>
    </row>
    <row r="345" spans="1:11" ht="15.75" customHeight="1">
      <c r="A345" s="22" t="s">
        <v>151</v>
      </c>
      <c r="B345" s="24" t="s">
        <v>152</v>
      </c>
      <c r="C345" s="22"/>
      <c r="D345" s="24"/>
      <c r="E345" s="24"/>
      <c r="F345" s="24"/>
      <c r="G345" s="24"/>
      <c r="H345" s="24"/>
      <c r="I345" s="25">
        <f t="shared" si="16"/>
        <v>0</v>
      </c>
      <c r="J345" s="24"/>
      <c r="K345" s="38"/>
    </row>
    <row r="346" spans="1:11" ht="15.75" customHeight="1">
      <c r="A346" s="32"/>
      <c r="B346" s="33" t="s">
        <v>153</v>
      </c>
      <c r="C346" s="32"/>
      <c r="D346" s="33"/>
      <c r="E346" s="33"/>
      <c r="F346" s="33"/>
      <c r="G346" s="33"/>
      <c r="H346" s="33"/>
      <c r="I346" s="35">
        <f t="shared" si="16"/>
        <v>0</v>
      </c>
      <c r="J346" s="26"/>
      <c r="K346" s="27"/>
    </row>
    <row r="347" spans="1:11" ht="15.75" customHeight="1" thickBot="1">
      <c r="A347" s="28"/>
      <c r="B347" s="20" t="s">
        <v>154</v>
      </c>
      <c r="C347" s="28"/>
      <c r="D347" s="20"/>
      <c r="E347" s="20"/>
      <c r="F347" s="20"/>
      <c r="G347" s="20"/>
      <c r="H347" s="20"/>
      <c r="I347" s="30">
        <f t="shared" si="16"/>
        <v>0</v>
      </c>
      <c r="J347" s="20"/>
      <c r="K347" s="31"/>
    </row>
    <row r="348" spans="1:11" ht="15.75" customHeight="1">
      <c r="A348" s="32" t="s">
        <v>155</v>
      </c>
      <c r="B348" s="33" t="s">
        <v>156</v>
      </c>
      <c r="C348" s="32"/>
      <c r="D348" s="33"/>
      <c r="E348" s="33"/>
      <c r="F348" s="33"/>
      <c r="G348" s="33"/>
      <c r="H348" s="33"/>
      <c r="I348" s="35">
        <f t="shared" si="16"/>
        <v>0</v>
      </c>
      <c r="J348" s="26"/>
      <c r="K348" s="27"/>
    </row>
    <row r="349" spans="1:11" ht="15.75" customHeight="1" thickBot="1">
      <c r="A349" s="28"/>
      <c r="B349" s="20" t="s">
        <v>157</v>
      </c>
      <c r="C349" s="28"/>
      <c r="D349" s="20"/>
      <c r="E349" s="20"/>
      <c r="F349" s="20"/>
      <c r="G349" s="20"/>
      <c r="H349" s="20"/>
      <c r="I349" s="30">
        <f t="shared" si="16"/>
        <v>0</v>
      </c>
      <c r="J349" s="20"/>
      <c r="K349" s="31"/>
    </row>
    <row r="350" spans="1:11" ht="15.75" customHeight="1">
      <c r="A350" s="32" t="s">
        <v>158</v>
      </c>
      <c r="B350" s="33" t="s">
        <v>159</v>
      </c>
      <c r="C350" s="32"/>
      <c r="D350" s="33"/>
      <c r="E350" s="33"/>
      <c r="F350" s="33"/>
      <c r="G350" s="33"/>
      <c r="H350" s="33"/>
      <c r="I350" s="35">
        <f t="shared" si="16"/>
        <v>0</v>
      </c>
      <c r="J350" s="26"/>
      <c r="K350" s="27"/>
    </row>
    <row r="351" spans="1:11" ht="15.75" customHeight="1" thickBot="1">
      <c r="A351" s="32"/>
      <c r="B351" s="33" t="s">
        <v>160</v>
      </c>
      <c r="C351" s="36"/>
      <c r="D351" s="26"/>
      <c r="E351" s="26"/>
      <c r="F351" s="26"/>
      <c r="G351" s="26"/>
      <c r="H351" s="26"/>
      <c r="I351" s="37">
        <f t="shared" si="16"/>
        <v>0</v>
      </c>
      <c r="J351" s="26"/>
      <c r="K351" s="27"/>
    </row>
    <row r="352" spans="1:11" ht="15.75" customHeight="1">
      <c r="A352" s="22" t="s">
        <v>161</v>
      </c>
      <c r="B352" s="24" t="s">
        <v>162</v>
      </c>
      <c r="C352" s="22"/>
      <c r="D352" s="24"/>
      <c r="E352" s="24"/>
      <c r="F352" s="24"/>
      <c r="G352" s="24"/>
      <c r="H352" s="24"/>
      <c r="I352" s="25">
        <f t="shared" si="16"/>
        <v>0</v>
      </c>
      <c r="J352" s="24"/>
      <c r="K352" s="38"/>
    </row>
    <row r="353" spans="1:11" ht="15.75" customHeight="1" thickBot="1">
      <c r="A353" s="32"/>
      <c r="B353" s="33" t="s">
        <v>163</v>
      </c>
      <c r="C353" s="32"/>
      <c r="D353" s="33"/>
      <c r="E353" s="33"/>
      <c r="F353" s="33"/>
      <c r="G353" s="33"/>
      <c r="H353" s="33"/>
      <c r="I353" s="35">
        <f t="shared" si="16"/>
        <v>0</v>
      </c>
      <c r="J353" s="26"/>
      <c r="K353" s="27"/>
    </row>
    <row r="354" spans="1:11" ht="15.75" customHeight="1">
      <c r="A354" s="22" t="s">
        <v>164</v>
      </c>
      <c r="B354" s="24" t="s">
        <v>165</v>
      </c>
      <c r="C354" s="22"/>
      <c r="D354" s="24"/>
      <c r="E354" s="24"/>
      <c r="F354" s="24"/>
      <c r="G354" s="24"/>
      <c r="H354" s="24"/>
      <c r="I354" s="25">
        <f t="shared" si="16"/>
        <v>0</v>
      </c>
      <c r="J354" s="24"/>
      <c r="K354" s="38"/>
    </row>
    <row r="355" spans="1:11" ht="15.75" customHeight="1" thickBot="1">
      <c r="A355" s="32"/>
      <c r="B355" s="33" t="s">
        <v>166</v>
      </c>
      <c r="C355" s="32"/>
      <c r="D355" s="33"/>
      <c r="E355" s="33"/>
      <c r="F355" s="33"/>
      <c r="G355" s="33"/>
      <c r="H355" s="33"/>
      <c r="I355" s="35">
        <f t="shared" si="16"/>
        <v>0</v>
      </c>
      <c r="J355" s="26"/>
      <c r="K355" s="27"/>
    </row>
    <row r="356" spans="1:11" ht="15.75" customHeight="1">
      <c r="A356" s="22" t="s">
        <v>167</v>
      </c>
      <c r="B356" s="24" t="s">
        <v>168</v>
      </c>
      <c r="C356" s="22"/>
      <c r="D356" s="24"/>
      <c r="E356" s="24"/>
      <c r="F356" s="24"/>
      <c r="G356" s="24"/>
      <c r="H356" s="24"/>
      <c r="I356" s="25">
        <f t="shared" si="16"/>
        <v>0</v>
      </c>
      <c r="J356" s="24"/>
      <c r="K356" s="38"/>
    </row>
    <row r="357" spans="1:11" ht="15.75" customHeight="1">
      <c r="A357" s="32"/>
      <c r="B357" s="33" t="s">
        <v>169</v>
      </c>
      <c r="C357" s="32"/>
      <c r="D357" s="33"/>
      <c r="E357" s="33"/>
      <c r="F357" s="33">
        <v>1</v>
      </c>
      <c r="G357" s="33"/>
      <c r="H357" s="33"/>
      <c r="I357" s="35">
        <f t="shared" si="16"/>
        <v>1</v>
      </c>
      <c r="J357" s="26"/>
      <c r="K357" s="27"/>
    </row>
    <row r="358" spans="1:11" ht="15.75" customHeight="1" thickBot="1">
      <c r="A358" s="28"/>
      <c r="B358" s="20" t="s">
        <v>170</v>
      </c>
      <c r="C358" s="28"/>
      <c r="D358" s="20"/>
      <c r="E358" s="20"/>
      <c r="F358" s="20">
        <v>1.5</v>
      </c>
      <c r="G358" s="20"/>
      <c r="H358" s="20"/>
      <c r="I358" s="30">
        <f t="shared" si="16"/>
        <v>1.5</v>
      </c>
      <c r="J358" s="20"/>
      <c r="K358" s="31"/>
    </row>
    <row r="359" spans="1:11" ht="15.75" customHeight="1">
      <c r="A359" s="32" t="s">
        <v>171</v>
      </c>
      <c r="B359" s="33" t="s">
        <v>172</v>
      </c>
      <c r="C359" s="32"/>
      <c r="D359" s="33"/>
      <c r="E359" s="33"/>
      <c r="F359" s="33"/>
      <c r="G359" s="33"/>
      <c r="H359" s="33"/>
      <c r="I359" s="35">
        <f t="shared" si="16"/>
        <v>0</v>
      </c>
      <c r="J359" s="26"/>
      <c r="K359" s="27"/>
    </row>
    <row r="360" spans="1:11" ht="15.75" customHeight="1" thickBot="1">
      <c r="A360" s="28"/>
      <c r="B360" s="20" t="s">
        <v>173</v>
      </c>
      <c r="C360" s="28"/>
      <c r="D360" s="20"/>
      <c r="E360" s="20"/>
      <c r="F360" s="20"/>
      <c r="G360" s="20"/>
      <c r="H360" s="20"/>
      <c r="I360" s="30">
        <f t="shared" si="16"/>
        <v>0</v>
      </c>
      <c r="J360" s="20"/>
      <c r="K360" s="31"/>
    </row>
    <row r="361" spans="1:11" ht="15.75" customHeight="1" thickBot="1">
      <c r="A361" s="39" t="s">
        <v>32</v>
      </c>
      <c r="B361" s="40"/>
      <c r="C361" s="28">
        <f aca="true" t="shared" si="17" ref="C361:H361">SUM(C335:C360)</f>
        <v>0</v>
      </c>
      <c r="D361" s="20">
        <f t="shared" si="17"/>
        <v>0</v>
      </c>
      <c r="E361" s="20">
        <f t="shared" si="17"/>
        <v>0</v>
      </c>
      <c r="F361" s="20">
        <f t="shared" si="17"/>
        <v>2.5</v>
      </c>
      <c r="G361" s="20">
        <f t="shared" si="17"/>
        <v>6.75</v>
      </c>
      <c r="H361" s="20">
        <f t="shared" si="17"/>
        <v>0</v>
      </c>
      <c r="I361" s="30">
        <f t="shared" si="16"/>
        <v>9.25</v>
      </c>
      <c r="J361" s="20">
        <f>SUM(J335:J360)</f>
        <v>0</v>
      </c>
      <c r="K361" s="31">
        <f>SUM(K335:K360)</f>
        <v>0</v>
      </c>
    </row>
    <row r="365" spans="1:9" ht="15.75" customHeight="1">
      <c r="A365" s="1" t="s">
        <v>19</v>
      </c>
      <c r="B365" s="2"/>
      <c r="C365" s="3"/>
      <c r="E365" s="5"/>
      <c r="F365" s="6" t="s">
        <v>20</v>
      </c>
      <c r="G365" s="5"/>
      <c r="I365" s="2"/>
    </row>
    <row r="366" spans="1:9" ht="27" customHeight="1" thickBot="1">
      <c r="A366" s="1" t="s">
        <v>21</v>
      </c>
      <c r="C366" s="3"/>
      <c r="D366" s="8" t="s">
        <v>22</v>
      </c>
      <c r="E366" s="9" t="s">
        <v>182</v>
      </c>
      <c r="H366" s="5"/>
      <c r="I366" s="2"/>
    </row>
    <row r="367" spans="1:11" ht="15.75" customHeight="1">
      <c r="A367" s="10" t="s">
        <v>24</v>
      </c>
      <c r="B367" s="11" t="s">
        <v>25</v>
      </c>
      <c r="C367" s="12" t="s">
        <v>26</v>
      </c>
      <c r="D367" s="13" t="s">
        <v>27</v>
      </c>
      <c r="E367" s="13" t="s">
        <v>28</v>
      </c>
      <c r="F367" s="13" t="s">
        <v>29</v>
      </c>
      <c r="G367" s="13" t="s">
        <v>30</v>
      </c>
      <c r="H367" s="13" t="s">
        <v>31</v>
      </c>
      <c r="I367" s="11" t="s">
        <v>32</v>
      </c>
      <c r="J367" s="14" t="s">
        <v>33</v>
      </c>
      <c r="K367" s="15"/>
    </row>
    <row r="368" spans="1:11" ht="15.75" customHeight="1" thickBot="1">
      <c r="A368" s="16"/>
      <c r="B368" s="17"/>
      <c r="C368" s="18"/>
      <c r="D368" s="19"/>
      <c r="E368" s="19"/>
      <c r="F368" s="19"/>
      <c r="G368" s="19"/>
      <c r="H368" s="19"/>
      <c r="I368" s="17"/>
      <c r="J368" s="20" t="s">
        <v>34</v>
      </c>
      <c r="K368" s="21" t="s">
        <v>35</v>
      </c>
    </row>
    <row r="369" spans="1:11" ht="15.75" customHeight="1">
      <c r="A369" s="22" t="s">
        <v>36</v>
      </c>
      <c r="B369" s="23" t="s">
        <v>137</v>
      </c>
      <c r="C369" s="22"/>
      <c r="D369" s="24"/>
      <c r="E369" s="24"/>
      <c r="F369" s="24"/>
      <c r="G369" s="24"/>
      <c r="H369" s="24"/>
      <c r="I369" s="25">
        <f aca="true" t="shared" si="18" ref="I369:I395">SUM(C369:H369)</f>
        <v>0</v>
      </c>
      <c r="J369" s="26"/>
      <c r="K369" s="27"/>
    </row>
    <row r="370" spans="1:11" ht="15.75" customHeight="1" thickBot="1">
      <c r="A370" s="28"/>
      <c r="B370" s="20" t="s">
        <v>138</v>
      </c>
      <c r="C370" s="28"/>
      <c r="D370" s="20"/>
      <c r="E370" s="29"/>
      <c r="F370" s="20"/>
      <c r="G370" s="20"/>
      <c r="H370" s="20"/>
      <c r="I370" s="30">
        <f t="shared" si="18"/>
        <v>0</v>
      </c>
      <c r="J370" s="20"/>
      <c r="K370" s="31"/>
    </row>
    <row r="371" spans="1:11" ht="15.75" customHeight="1">
      <c r="A371" s="32" t="s">
        <v>139</v>
      </c>
      <c r="B371" s="33" t="s">
        <v>140</v>
      </c>
      <c r="C371" s="32"/>
      <c r="D371" s="33"/>
      <c r="E371" s="34"/>
      <c r="F371" s="33"/>
      <c r="G371" s="33"/>
      <c r="H371" s="33"/>
      <c r="I371" s="35">
        <f t="shared" si="18"/>
        <v>0</v>
      </c>
      <c r="J371" s="26"/>
      <c r="K371" s="27"/>
    </row>
    <row r="372" spans="1:11" ht="15.75" customHeight="1" thickBot="1">
      <c r="A372" s="28"/>
      <c r="B372" s="20" t="s">
        <v>141</v>
      </c>
      <c r="C372" s="28"/>
      <c r="D372" s="20"/>
      <c r="E372" s="20"/>
      <c r="F372" s="20"/>
      <c r="G372" s="20"/>
      <c r="H372" s="20"/>
      <c r="I372" s="30">
        <f t="shared" si="18"/>
        <v>0</v>
      </c>
      <c r="J372" s="20"/>
      <c r="K372" s="31"/>
    </row>
    <row r="373" spans="1:11" ht="15.75" customHeight="1">
      <c r="A373" s="32" t="s">
        <v>142</v>
      </c>
      <c r="B373" s="33" t="s">
        <v>143</v>
      </c>
      <c r="C373" s="32"/>
      <c r="D373" s="33"/>
      <c r="E373" s="33"/>
      <c r="F373" s="33"/>
      <c r="G373" s="33"/>
      <c r="H373" s="33"/>
      <c r="I373" s="35">
        <f t="shared" si="18"/>
        <v>0</v>
      </c>
      <c r="J373" s="26"/>
      <c r="K373" s="27"/>
    </row>
    <row r="374" spans="1:11" ht="15.75" customHeight="1" thickBot="1">
      <c r="A374" s="32"/>
      <c r="B374" s="33" t="s">
        <v>144</v>
      </c>
      <c r="C374" s="36"/>
      <c r="D374" s="26"/>
      <c r="E374" s="26"/>
      <c r="F374" s="26"/>
      <c r="G374" s="26"/>
      <c r="H374" s="26"/>
      <c r="I374" s="37">
        <f t="shared" si="18"/>
        <v>0</v>
      </c>
      <c r="J374" s="26"/>
      <c r="K374" s="27"/>
    </row>
    <row r="375" spans="1:11" ht="15.75" customHeight="1">
      <c r="A375" s="22" t="s">
        <v>145</v>
      </c>
      <c r="B375" s="24" t="s">
        <v>146</v>
      </c>
      <c r="C375" s="22"/>
      <c r="D375" s="24"/>
      <c r="E375" s="24"/>
      <c r="F375" s="24"/>
      <c r="G375" s="24">
        <v>7</v>
      </c>
      <c r="H375" s="24"/>
      <c r="I375" s="25">
        <f t="shared" si="18"/>
        <v>7</v>
      </c>
      <c r="J375" s="24"/>
      <c r="K375" s="38"/>
    </row>
    <row r="376" spans="1:11" ht="15.75" customHeight="1" thickBot="1">
      <c r="A376" s="32"/>
      <c r="B376" s="33" t="s">
        <v>147</v>
      </c>
      <c r="C376" s="32"/>
      <c r="D376" s="33"/>
      <c r="E376" s="33"/>
      <c r="F376" s="33"/>
      <c r="G376" s="33"/>
      <c r="H376" s="33"/>
      <c r="I376" s="35">
        <f t="shared" si="18"/>
        <v>0</v>
      </c>
      <c r="J376" s="26"/>
      <c r="K376" s="27"/>
    </row>
    <row r="377" spans="1:11" ht="15.75" customHeight="1">
      <c r="A377" s="22" t="s">
        <v>148</v>
      </c>
      <c r="B377" s="24" t="s">
        <v>149</v>
      </c>
      <c r="C377" s="22"/>
      <c r="D377" s="24"/>
      <c r="E377" s="24"/>
      <c r="F377" s="24"/>
      <c r="G377" s="24"/>
      <c r="H377" s="24"/>
      <c r="I377" s="25">
        <f t="shared" si="18"/>
        <v>0</v>
      </c>
      <c r="J377" s="24"/>
      <c r="K377" s="38"/>
    </row>
    <row r="378" spans="1:11" ht="15.75" customHeight="1" thickBot="1">
      <c r="A378" s="32"/>
      <c r="B378" s="33" t="s">
        <v>150</v>
      </c>
      <c r="C378" s="32"/>
      <c r="D378" s="33"/>
      <c r="E378" s="33"/>
      <c r="F378" s="33"/>
      <c r="G378" s="33"/>
      <c r="H378" s="33"/>
      <c r="I378" s="35">
        <f t="shared" si="18"/>
        <v>0</v>
      </c>
      <c r="J378" s="26"/>
      <c r="K378" s="27"/>
    </row>
    <row r="379" spans="1:11" ht="15.75" customHeight="1">
      <c r="A379" s="22" t="s">
        <v>151</v>
      </c>
      <c r="B379" s="24" t="s">
        <v>152</v>
      </c>
      <c r="C379" s="22"/>
      <c r="D379" s="24"/>
      <c r="E379" s="24"/>
      <c r="F379" s="24"/>
      <c r="G379" s="24"/>
      <c r="H379" s="24"/>
      <c r="I379" s="25">
        <f t="shared" si="18"/>
        <v>0</v>
      </c>
      <c r="J379" s="24"/>
      <c r="K379" s="38"/>
    </row>
    <row r="380" spans="1:11" ht="15.75" customHeight="1">
      <c r="A380" s="32"/>
      <c r="B380" s="33" t="s">
        <v>153</v>
      </c>
      <c r="C380" s="32"/>
      <c r="D380" s="33"/>
      <c r="E380" s="33"/>
      <c r="F380" s="33"/>
      <c r="G380" s="33"/>
      <c r="H380" s="33"/>
      <c r="I380" s="35">
        <f t="shared" si="18"/>
        <v>0</v>
      </c>
      <c r="J380" s="26"/>
      <c r="K380" s="27"/>
    </row>
    <row r="381" spans="1:11" ht="15.75" customHeight="1" thickBot="1">
      <c r="A381" s="28"/>
      <c r="B381" s="20" t="s">
        <v>154</v>
      </c>
      <c r="C381" s="28"/>
      <c r="D381" s="20"/>
      <c r="E381" s="20"/>
      <c r="F381" s="20"/>
      <c r="G381" s="20"/>
      <c r="H381" s="20"/>
      <c r="I381" s="30">
        <f t="shared" si="18"/>
        <v>0</v>
      </c>
      <c r="J381" s="20"/>
      <c r="K381" s="31"/>
    </row>
    <row r="382" spans="1:11" ht="15.75" customHeight="1">
      <c r="A382" s="32" t="s">
        <v>155</v>
      </c>
      <c r="B382" s="33" t="s">
        <v>156</v>
      </c>
      <c r="C382" s="32"/>
      <c r="D382" s="33"/>
      <c r="E382" s="33"/>
      <c r="F382" s="33"/>
      <c r="G382" s="33"/>
      <c r="H382" s="33"/>
      <c r="I382" s="35">
        <f t="shared" si="18"/>
        <v>0</v>
      </c>
      <c r="J382" s="26"/>
      <c r="K382" s="27"/>
    </row>
    <row r="383" spans="1:11" ht="15.75" customHeight="1" thickBot="1">
      <c r="A383" s="28"/>
      <c r="B383" s="20" t="s">
        <v>157</v>
      </c>
      <c r="C383" s="28"/>
      <c r="D383" s="20"/>
      <c r="E383" s="20"/>
      <c r="F383" s="20"/>
      <c r="G383" s="20"/>
      <c r="H383" s="20"/>
      <c r="I383" s="30">
        <f t="shared" si="18"/>
        <v>0</v>
      </c>
      <c r="J383" s="20"/>
      <c r="K383" s="31"/>
    </row>
    <row r="384" spans="1:11" ht="15.75" customHeight="1">
      <c r="A384" s="32" t="s">
        <v>158</v>
      </c>
      <c r="B384" s="33" t="s">
        <v>159</v>
      </c>
      <c r="C384" s="32"/>
      <c r="D384" s="33"/>
      <c r="E384" s="33"/>
      <c r="F384" s="33"/>
      <c r="G384" s="33"/>
      <c r="H384" s="33"/>
      <c r="I384" s="35">
        <f t="shared" si="18"/>
        <v>0</v>
      </c>
      <c r="J384" s="26"/>
      <c r="K384" s="27"/>
    </row>
    <row r="385" spans="1:11" ht="15.75" customHeight="1" thickBot="1">
      <c r="A385" s="32"/>
      <c r="B385" s="33" t="s">
        <v>160</v>
      </c>
      <c r="C385" s="36"/>
      <c r="D385" s="26"/>
      <c r="E385" s="26"/>
      <c r="F385" s="26"/>
      <c r="G385" s="26"/>
      <c r="H385" s="26"/>
      <c r="I385" s="37">
        <f t="shared" si="18"/>
        <v>0</v>
      </c>
      <c r="J385" s="26"/>
      <c r="K385" s="27"/>
    </row>
    <row r="386" spans="1:11" ht="15.75" customHeight="1">
      <c r="A386" s="22" t="s">
        <v>161</v>
      </c>
      <c r="B386" s="24" t="s">
        <v>162</v>
      </c>
      <c r="C386" s="22"/>
      <c r="D386" s="24"/>
      <c r="E386" s="24"/>
      <c r="F386" s="24"/>
      <c r="G386" s="24"/>
      <c r="H386" s="24"/>
      <c r="I386" s="25">
        <f t="shared" si="18"/>
        <v>0</v>
      </c>
      <c r="J386" s="24"/>
      <c r="K386" s="38"/>
    </row>
    <row r="387" spans="1:11" ht="15.75" customHeight="1" thickBot="1">
      <c r="A387" s="32"/>
      <c r="B387" s="33" t="s">
        <v>163</v>
      </c>
      <c r="C387" s="32"/>
      <c r="D387" s="33"/>
      <c r="E387" s="33"/>
      <c r="F387" s="33"/>
      <c r="G387" s="33"/>
      <c r="H387" s="33"/>
      <c r="I387" s="35">
        <f t="shared" si="18"/>
        <v>0</v>
      </c>
      <c r="J387" s="26"/>
      <c r="K387" s="27"/>
    </row>
    <row r="388" spans="1:11" ht="15.75" customHeight="1">
      <c r="A388" s="22" t="s">
        <v>164</v>
      </c>
      <c r="B388" s="24" t="s">
        <v>165</v>
      </c>
      <c r="C388" s="22"/>
      <c r="D388" s="24"/>
      <c r="E388" s="24"/>
      <c r="F388" s="24"/>
      <c r="G388" s="24"/>
      <c r="H388" s="24"/>
      <c r="I388" s="25">
        <f t="shared" si="18"/>
        <v>0</v>
      </c>
      <c r="J388" s="24"/>
      <c r="K388" s="38"/>
    </row>
    <row r="389" spans="1:11" ht="15.75" customHeight="1" thickBot="1">
      <c r="A389" s="32"/>
      <c r="B389" s="33" t="s">
        <v>166</v>
      </c>
      <c r="C389" s="32"/>
      <c r="D389" s="33"/>
      <c r="E389" s="33"/>
      <c r="F389" s="33"/>
      <c r="G389" s="33"/>
      <c r="H389" s="33"/>
      <c r="I389" s="35">
        <f t="shared" si="18"/>
        <v>0</v>
      </c>
      <c r="J389" s="26"/>
      <c r="K389" s="27"/>
    </row>
    <row r="390" spans="1:11" ht="15.75" customHeight="1">
      <c r="A390" s="22" t="s">
        <v>167</v>
      </c>
      <c r="B390" s="24" t="s">
        <v>168</v>
      </c>
      <c r="C390" s="22"/>
      <c r="D390" s="24"/>
      <c r="E390" s="24"/>
      <c r="F390" s="24">
        <v>5</v>
      </c>
      <c r="G390" s="24"/>
      <c r="H390" s="24"/>
      <c r="I390" s="25">
        <f t="shared" si="18"/>
        <v>5</v>
      </c>
      <c r="J390" s="24"/>
      <c r="K390" s="38"/>
    </row>
    <row r="391" spans="1:11" ht="15.75" customHeight="1">
      <c r="A391" s="32"/>
      <c r="B391" s="33" t="s">
        <v>169</v>
      </c>
      <c r="C391" s="32"/>
      <c r="D391" s="33"/>
      <c r="E391" s="33"/>
      <c r="F391" s="33"/>
      <c r="G391" s="33"/>
      <c r="H391" s="33"/>
      <c r="I391" s="35">
        <f t="shared" si="18"/>
        <v>0</v>
      </c>
      <c r="J391" s="26"/>
      <c r="K391" s="27"/>
    </row>
    <row r="392" spans="1:11" ht="15.75" customHeight="1" thickBot="1">
      <c r="A392" s="28"/>
      <c r="B392" s="20" t="s">
        <v>170</v>
      </c>
      <c r="C392" s="28"/>
      <c r="D392" s="20"/>
      <c r="E392" s="20"/>
      <c r="F392" s="20"/>
      <c r="G392" s="20"/>
      <c r="H392" s="20"/>
      <c r="I392" s="30">
        <f t="shared" si="18"/>
        <v>0</v>
      </c>
      <c r="J392" s="20"/>
      <c r="K392" s="31"/>
    </row>
    <row r="393" spans="1:11" ht="15.75" customHeight="1">
      <c r="A393" s="32" t="s">
        <v>171</v>
      </c>
      <c r="B393" s="33" t="s">
        <v>172</v>
      </c>
      <c r="C393" s="32"/>
      <c r="D393" s="33"/>
      <c r="E393" s="33"/>
      <c r="F393" s="33"/>
      <c r="G393" s="33"/>
      <c r="H393" s="33"/>
      <c r="I393" s="35">
        <f t="shared" si="18"/>
        <v>0</v>
      </c>
      <c r="J393" s="26"/>
      <c r="K393" s="27"/>
    </row>
    <row r="394" spans="1:11" ht="15.75" customHeight="1" thickBot="1">
      <c r="A394" s="28"/>
      <c r="B394" s="20" t="s">
        <v>173</v>
      </c>
      <c r="C394" s="28"/>
      <c r="D394" s="20"/>
      <c r="E394" s="20"/>
      <c r="F394" s="20"/>
      <c r="G394" s="20"/>
      <c r="H394" s="20"/>
      <c r="I394" s="30">
        <f t="shared" si="18"/>
        <v>0</v>
      </c>
      <c r="J394" s="20"/>
      <c r="K394" s="31"/>
    </row>
    <row r="395" spans="1:11" ht="15.75" customHeight="1" thickBot="1">
      <c r="A395" s="39" t="s">
        <v>32</v>
      </c>
      <c r="B395" s="40"/>
      <c r="C395" s="28">
        <f aca="true" t="shared" si="19" ref="C395:H395">SUM(C369:C394)</f>
        <v>0</v>
      </c>
      <c r="D395" s="20">
        <f t="shared" si="19"/>
        <v>0</v>
      </c>
      <c r="E395" s="20">
        <f t="shared" si="19"/>
        <v>0</v>
      </c>
      <c r="F395" s="20">
        <f t="shared" si="19"/>
        <v>5</v>
      </c>
      <c r="G395" s="20">
        <f t="shared" si="19"/>
        <v>7</v>
      </c>
      <c r="H395" s="20">
        <f t="shared" si="19"/>
        <v>0</v>
      </c>
      <c r="I395" s="30">
        <f t="shared" si="18"/>
        <v>12</v>
      </c>
      <c r="J395" s="20">
        <f>SUM(J369:J394)</f>
        <v>0</v>
      </c>
      <c r="K395" s="31">
        <f>SUM(K369:K394)</f>
        <v>0</v>
      </c>
    </row>
    <row r="399" spans="1:9" ht="15.75" customHeight="1">
      <c r="A399" s="1" t="s">
        <v>19</v>
      </c>
      <c r="B399" s="2"/>
      <c r="C399" s="3"/>
      <c r="E399" s="5"/>
      <c r="F399" s="6" t="s">
        <v>20</v>
      </c>
      <c r="G399" s="5"/>
      <c r="I399" s="2"/>
    </row>
    <row r="400" spans="1:9" ht="27" customHeight="1" thickBot="1">
      <c r="A400" s="1" t="s">
        <v>21</v>
      </c>
      <c r="C400" s="3"/>
      <c r="D400" s="8" t="s">
        <v>22</v>
      </c>
      <c r="E400" s="41" t="s">
        <v>183</v>
      </c>
      <c r="H400" s="5"/>
      <c r="I400" s="2"/>
    </row>
    <row r="401" spans="1:11" ht="15.75" customHeight="1">
      <c r="A401" s="10" t="s">
        <v>24</v>
      </c>
      <c r="B401" s="11" t="s">
        <v>25</v>
      </c>
      <c r="C401" s="12" t="s">
        <v>26</v>
      </c>
      <c r="D401" s="13" t="s">
        <v>27</v>
      </c>
      <c r="E401" s="13" t="s">
        <v>28</v>
      </c>
      <c r="F401" s="13" t="s">
        <v>29</v>
      </c>
      <c r="G401" s="13" t="s">
        <v>30</v>
      </c>
      <c r="H401" s="13" t="s">
        <v>31</v>
      </c>
      <c r="I401" s="11" t="s">
        <v>32</v>
      </c>
      <c r="J401" s="14" t="s">
        <v>33</v>
      </c>
      <c r="K401" s="15"/>
    </row>
    <row r="402" spans="1:11" ht="15.75" customHeight="1" thickBot="1">
      <c r="A402" s="16"/>
      <c r="B402" s="17"/>
      <c r="C402" s="18"/>
      <c r="D402" s="19"/>
      <c r="E402" s="19"/>
      <c r="F402" s="19"/>
      <c r="G402" s="19"/>
      <c r="H402" s="19"/>
      <c r="I402" s="17"/>
      <c r="J402" s="20" t="s">
        <v>34</v>
      </c>
      <c r="K402" s="21" t="s">
        <v>35</v>
      </c>
    </row>
    <row r="403" spans="1:11" ht="15.75" customHeight="1">
      <c r="A403" s="22" t="s">
        <v>36</v>
      </c>
      <c r="B403" s="23" t="s">
        <v>137</v>
      </c>
      <c r="C403" s="22"/>
      <c r="D403" s="24"/>
      <c r="E403" s="24"/>
      <c r="F403" s="24"/>
      <c r="G403" s="24"/>
      <c r="H403" s="24"/>
      <c r="I403" s="25">
        <f aca="true" t="shared" si="20" ref="I403:I429">SUM(C403:H403)</f>
        <v>0</v>
      </c>
      <c r="J403" s="26"/>
      <c r="K403" s="27"/>
    </row>
    <row r="404" spans="1:11" ht="15.75" customHeight="1" thickBot="1">
      <c r="A404" s="28"/>
      <c r="B404" s="20" t="s">
        <v>138</v>
      </c>
      <c r="C404" s="28"/>
      <c r="D404" s="20"/>
      <c r="E404" s="29"/>
      <c r="F404" s="20"/>
      <c r="G404" s="20"/>
      <c r="H404" s="20"/>
      <c r="I404" s="30">
        <f t="shared" si="20"/>
        <v>0</v>
      </c>
      <c r="J404" s="20"/>
      <c r="K404" s="31"/>
    </row>
    <row r="405" spans="1:11" ht="15.75" customHeight="1">
      <c r="A405" s="32" t="s">
        <v>139</v>
      </c>
      <c r="B405" s="33" t="s">
        <v>140</v>
      </c>
      <c r="C405" s="32"/>
      <c r="D405" s="33"/>
      <c r="E405" s="34"/>
      <c r="F405" s="33"/>
      <c r="G405" s="33"/>
      <c r="H405" s="33"/>
      <c r="I405" s="35">
        <f t="shared" si="20"/>
        <v>0</v>
      </c>
      <c r="J405" s="26"/>
      <c r="K405" s="27"/>
    </row>
    <row r="406" spans="1:11" ht="15.75" customHeight="1" thickBot="1">
      <c r="A406" s="28"/>
      <c r="B406" s="20" t="s">
        <v>141</v>
      </c>
      <c r="C406" s="28"/>
      <c r="D406" s="20"/>
      <c r="E406" s="20"/>
      <c r="F406" s="20"/>
      <c r="G406" s="20"/>
      <c r="H406" s="20"/>
      <c r="I406" s="30">
        <f t="shared" si="20"/>
        <v>0</v>
      </c>
      <c r="J406" s="20"/>
      <c r="K406" s="31"/>
    </row>
    <row r="407" spans="1:11" ht="15.75" customHeight="1">
      <c r="A407" s="32" t="s">
        <v>142</v>
      </c>
      <c r="B407" s="33" t="s">
        <v>143</v>
      </c>
      <c r="C407" s="32"/>
      <c r="D407" s="33"/>
      <c r="E407" s="33"/>
      <c r="F407" s="33"/>
      <c r="G407" s="33"/>
      <c r="H407" s="33"/>
      <c r="I407" s="35">
        <f t="shared" si="20"/>
        <v>0</v>
      </c>
      <c r="J407" s="26"/>
      <c r="K407" s="27"/>
    </row>
    <row r="408" spans="1:11" ht="15.75" customHeight="1" thickBot="1">
      <c r="A408" s="32"/>
      <c r="B408" s="33" t="s">
        <v>144</v>
      </c>
      <c r="C408" s="36"/>
      <c r="D408" s="26"/>
      <c r="E408" s="26"/>
      <c r="F408" s="26"/>
      <c r="G408" s="26"/>
      <c r="H408" s="26"/>
      <c r="I408" s="37">
        <f t="shared" si="20"/>
        <v>0</v>
      </c>
      <c r="J408" s="26"/>
      <c r="K408" s="27"/>
    </row>
    <row r="409" spans="1:11" ht="15.75" customHeight="1">
      <c r="A409" s="22" t="s">
        <v>145</v>
      </c>
      <c r="B409" s="24" t="s">
        <v>146</v>
      </c>
      <c r="C409" s="22"/>
      <c r="D409" s="24"/>
      <c r="E409" s="24"/>
      <c r="F409" s="24"/>
      <c r="G409" s="24"/>
      <c r="H409" s="24"/>
      <c r="I409" s="25">
        <f t="shared" si="20"/>
        <v>0</v>
      </c>
      <c r="J409" s="24"/>
      <c r="K409" s="38"/>
    </row>
    <row r="410" spans="1:11" ht="15.75" customHeight="1" thickBot="1">
      <c r="A410" s="32"/>
      <c r="B410" s="33" t="s">
        <v>147</v>
      </c>
      <c r="C410" s="32"/>
      <c r="D410" s="33"/>
      <c r="E410" s="33"/>
      <c r="F410" s="33"/>
      <c r="G410" s="33"/>
      <c r="H410" s="33"/>
      <c r="I410" s="35">
        <f t="shared" si="20"/>
        <v>0</v>
      </c>
      <c r="J410" s="26"/>
      <c r="K410" s="27"/>
    </row>
    <row r="411" spans="1:11" ht="15.75" customHeight="1">
      <c r="A411" s="22" t="s">
        <v>148</v>
      </c>
      <c r="B411" s="24" t="s">
        <v>149</v>
      </c>
      <c r="C411" s="22"/>
      <c r="D411" s="24"/>
      <c r="E411" s="24"/>
      <c r="F411" s="24"/>
      <c r="G411" s="24">
        <v>3.25</v>
      </c>
      <c r="H411" s="24"/>
      <c r="I411" s="25">
        <f t="shared" si="20"/>
        <v>3.25</v>
      </c>
      <c r="J411" s="24"/>
      <c r="K411" s="38"/>
    </row>
    <row r="412" spans="1:11" ht="15.75" customHeight="1" thickBot="1">
      <c r="A412" s="32"/>
      <c r="B412" s="33" t="s">
        <v>150</v>
      </c>
      <c r="C412" s="32"/>
      <c r="D412" s="33"/>
      <c r="E412" s="33"/>
      <c r="F412" s="33"/>
      <c r="G412" s="33"/>
      <c r="H412" s="33"/>
      <c r="I412" s="35">
        <f t="shared" si="20"/>
        <v>0</v>
      </c>
      <c r="J412" s="26"/>
      <c r="K412" s="27"/>
    </row>
    <row r="413" spans="1:11" ht="15.75" customHeight="1">
      <c r="A413" s="22" t="s">
        <v>151</v>
      </c>
      <c r="B413" s="24" t="s">
        <v>152</v>
      </c>
      <c r="C413" s="22"/>
      <c r="D413" s="24"/>
      <c r="E413" s="24"/>
      <c r="F413" s="24"/>
      <c r="G413" s="24"/>
      <c r="H413" s="24"/>
      <c r="I413" s="25">
        <f t="shared" si="20"/>
        <v>0</v>
      </c>
      <c r="J413" s="24"/>
      <c r="K413" s="38"/>
    </row>
    <row r="414" spans="1:11" ht="15.75" customHeight="1">
      <c r="A414" s="32"/>
      <c r="B414" s="33" t="s">
        <v>153</v>
      </c>
      <c r="C414" s="32"/>
      <c r="D414" s="33"/>
      <c r="E414" s="33"/>
      <c r="F414" s="33"/>
      <c r="G414" s="33"/>
      <c r="H414" s="33"/>
      <c r="I414" s="35">
        <f t="shared" si="20"/>
        <v>0</v>
      </c>
      <c r="J414" s="26"/>
      <c r="K414" s="27"/>
    </row>
    <row r="415" spans="1:11" ht="15.75" customHeight="1" thickBot="1">
      <c r="A415" s="28"/>
      <c r="B415" s="20" t="s">
        <v>154</v>
      </c>
      <c r="C415" s="28"/>
      <c r="D415" s="20"/>
      <c r="E415" s="20"/>
      <c r="F415" s="20"/>
      <c r="G415" s="20"/>
      <c r="H415" s="20"/>
      <c r="I415" s="30">
        <f t="shared" si="20"/>
        <v>0</v>
      </c>
      <c r="J415" s="20"/>
      <c r="K415" s="31"/>
    </row>
    <row r="416" spans="1:11" ht="15.75" customHeight="1">
      <c r="A416" s="32" t="s">
        <v>155</v>
      </c>
      <c r="B416" s="33" t="s">
        <v>156</v>
      </c>
      <c r="C416" s="32"/>
      <c r="D416" s="33"/>
      <c r="E416" s="33"/>
      <c r="F416" s="33"/>
      <c r="G416" s="33"/>
      <c r="H416" s="33"/>
      <c r="I416" s="35">
        <f t="shared" si="20"/>
        <v>0</v>
      </c>
      <c r="J416" s="26"/>
      <c r="K416" s="27"/>
    </row>
    <row r="417" spans="1:11" ht="15.75" customHeight="1" thickBot="1">
      <c r="A417" s="28"/>
      <c r="B417" s="20" t="s">
        <v>157</v>
      </c>
      <c r="C417" s="28"/>
      <c r="D417" s="20"/>
      <c r="E417" s="20"/>
      <c r="F417" s="20"/>
      <c r="G417" s="20"/>
      <c r="H417" s="20"/>
      <c r="I417" s="30">
        <f t="shared" si="20"/>
        <v>0</v>
      </c>
      <c r="J417" s="20"/>
      <c r="K417" s="31"/>
    </row>
    <row r="418" spans="1:11" ht="15.75" customHeight="1">
      <c r="A418" s="32" t="s">
        <v>158</v>
      </c>
      <c r="B418" s="33" t="s">
        <v>159</v>
      </c>
      <c r="C418" s="32"/>
      <c r="D418" s="33"/>
      <c r="E418" s="33"/>
      <c r="F418" s="33"/>
      <c r="G418" s="33"/>
      <c r="H418" s="33"/>
      <c r="I418" s="35">
        <f t="shared" si="20"/>
        <v>0</v>
      </c>
      <c r="J418" s="26"/>
      <c r="K418" s="27"/>
    </row>
    <row r="419" spans="1:11" ht="15.75" customHeight="1" thickBot="1">
      <c r="A419" s="32"/>
      <c r="B419" s="33" t="s">
        <v>160</v>
      </c>
      <c r="C419" s="36"/>
      <c r="D419" s="26"/>
      <c r="E419" s="26"/>
      <c r="F419" s="26"/>
      <c r="G419" s="26"/>
      <c r="H419" s="26"/>
      <c r="I419" s="37">
        <f t="shared" si="20"/>
        <v>0</v>
      </c>
      <c r="J419" s="26"/>
      <c r="K419" s="27"/>
    </row>
    <row r="420" spans="1:11" ht="15.75" customHeight="1">
      <c r="A420" s="22" t="s">
        <v>161</v>
      </c>
      <c r="B420" s="24" t="s">
        <v>162</v>
      </c>
      <c r="C420" s="22"/>
      <c r="D420" s="24"/>
      <c r="E420" s="24"/>
      <c r="F420" s="24"/>
      <c r="G420" s="24"/>
      <c r="H420" s="24"/>
      <c r="I420" s="25">
        <f t="shared" si="20"/>
        <v>0</v>
      </c>
      <c r="J420" s="24"/>
      <c r="K420" s="38"/>
    </row>
    <row r="421" spans="1:11" ht="15.75" customHeight="1" thickBot="1">
      <c r="A421" s="32"/>
      <c r="B421" s="33" t="s">
        <v>163</v>
      </c>
      <c r="C421" s="32"/>
      <c r="D421" s="33"/>
      <c r="E421" s="33"/>
      <c r="F421" s="33"/>
      <c r="G421" s="33"/>
      <c r="H421" s="33"/>
      <c r="I421" s="35">
        <f t="shared" si="20"/>
        <v>0</v>
      </c>
      <c r="J421" s="26"/>
      <c r="K421" s="27"/>
    </row>
    <row r="422" spans="1:11" ht="15.75" customHeight="1">
      <c r="A422" s="22" t="s">
        <v>164</v>
      </c>
      <c r="B422" s="24" t="s">
        <v>165</v>
      </c>
      <c r="C422" s="22"/>
      <c r="D422" s="24"/>
      <c r="E422" s="24"/>
      <c r="F422" s="24"/>
      <c r="G422" s="24"/>
      <c r="H422" s="24"/>
      <c r="I422" s="25">
        <f t="shared" si="20"/>
        <v>0</v>
      </c>
      <c r="J422" s="24"/>
      <c r="K422" s="38"/>
    </row>
    <row r="423" spans="1:11" ht="15.75" customHeight="1" thickBot="1">
      <c r="A423" s="32"/>
      <c r="B423" s="33" t="s">
        <v>166</v>
      </c>
      <c r="C423" s="32"/>
      <c r="D423" s="33"/>
      <c r="E423" s="33"/>
      <c r="F423" s="33"/>
      <c r="G423" s="33"/>
      <c r="H423" s="33"/>
      <c r="I423" s="35">
        <f t="shared" si="20"/>
        <v>0</v>
      </c>
      <c r="J423" s="26"/>
      <c r="K423" s="27"/>
    </row>
    <row r="424" spans="1:11" ht="15.75" customHeight="1">
      <c r="A424" s="22" t="s">
        <v>167</v>
      </c>
      <c r="B424" s="24" t="s">
        <v>168</v>
      </c>
      <c r="C424" s="22"/>
      <c r="D424" s="24"/>
      <c r="E424" s="24"/>
      <c r="F424" s="24"/>
      <c r="G424" s="24"/>
      <c r="H424" s="24"/>
      <c r="I424" s="25">
        <f t="shared" si="20"/>
        <v>0</v>
      </c>
      <c r="J424" s="24"/>
      <c r="K424" s="38"/>
    </row>
    <row r="425" spans="1:11" ht="15.75" customHeight="1">
      <c r="A425" s="32"/>
      <c r="B425" s="33" t="s">
        <v>169</v>
      </c>
      <c r="C425" s="32"/>
      <c r="D425" s="33"/>
      <c r="E425" s="33"/>
      <c r="F425" s="33"/>
      <c r="G425" s="33"/>
      <c r="H425" s="33"/>
      <c r="I425" s="35">
        <f t="shared" si="20"/>
        <v>0</v>
      </c>
      <c r="J425" s="26"/>
      <c r="K425" s="27"/>
    </row>
    <row r="426" spans="1:11" ht="15.75" customHeight="1" thickBot="1">
      <c r="A426" s="28"/>
      <c r="B426" s="20" t="s">
        <v>170</v>
      </c>
      <c r="C426" s="28"/>
      <c r="D426" s="20"/>
      <c r="E426" s="20"/>
      <c r="F426" s="20"/>
      <c r="G426" s="20"/>
      <c r="H426" s="20"/>
      <c r="I426" s="30">
        <f t="shared" si="20"/>
        <v>0</v>
      </c>
      <c r="J426" s="20"/>
      <c r="K426" s="31"/>
    </row>
    <row r="427" spans="1:11" ht="15.75" customHeight="1">
      <c r="A427" s="32" t="s">
        <v>171</v>
      </c>
      <c r="B427" s="33" t="s">
        <v>172</v>
      </c>
      <c r="C427" s="32"/>
      <c r="D427" s="33"/>
      <c r="E427" s="33"/>
      <c r="F427" s="33"/>
      <c r="G427" s="33"/>
      <c r="H427" s="33"/>
      <c r="I427" s="35">
        <f t="shared" si="20"/>
        <v>0</v>
      </c>
      <c r="J427" s="26"/>
      <c r="K427" s="27"/>
    </row>
    <row r="428" spans="1:11" ht="15.75" customHeight="1" thickBot="1">
      <c r="A428" s="28"/>
      <c r="B428" s="20" t="s">
        <v>173</v>
      </c>
      <c r="C428" s="28"/>
      <c r="D428" s="20"/>
      <c r="E428" s="20"/>
      <c r="F428" s="20"/>
      <c r="G428" s="20"/>
      <c r="H428" s="20"/>
      <c r="I428" s="30">
        <f t="shared" si="20"/>
        <v>0</v>
      </c>
      <c r="J428" s="20"/>
      <c r="K428" s="31"/>
    </row>
    <row r="429" spans="1:11" ht="15.75" customHeight="1" thickBot="1">
      <c r="A429" s="39" t="s">
        <v>32</v>
      </c>
      <c r="B429" s="40"/>
      <c r="C429" s="28">
        <f aca="true" t="shared" si="21" ref="C429:H429">SUM(C403:C428)</f>
        <v>0</v>
      </c>
      <c r="D429" s="20">
        <f t="shared" si="21"/>
        <v>0</v>
      </c>
      <c r="E429" s="20">
        <f t="shared" si="21"/>
        <v>0</v>
      </c>
      <c r="F429" s="20">
        <f t="shared" si="21"/>
        <v>0</v>
      </c>
      <c r="G429" s="20">
        <f t="shared" si="21"/>
        <v>3.25</v>
      </c>
      <c r="H429" s="20">
        <f t="shared" si="21"/>
        <v>0</v>
      </c>
      <c r="I429" s="30">
        <f t="shared" si="20"/>
        <v>3.25</v>
      </c>
      <c r="J429" s="20">
        <f>SUM(J403:J428)</f>
        <v>0</v>
      </c>
      <c r="K429" s="31">
        <f>SUM(K403:K428)</f>
        <v>0</v>
      </c>
    </row>
    <row r="430" spans="1:11" ht="15.75" customHeight="1">
      <c r="A430" s="2"/>
      <c r="B430" s="2"/>
      <c r="C430" s="5"/>
      <c r="D430" s="5"/>
      <c r="E430" s="5"/>
      <c r="F430" s="5"/>
      <c r="G430" s="5"/>
      <c r="H430" s="5"/>
      <c r="I430" s="2"/>
      <c r="J430" s="5"/>
      <c r="K430" s="42"/>
    </row>
    <row r="431" spans="1:11" ht="15.75" customHeight="1">
      <c r="A431" s="2"/>
      <c r="B431" s="2"/>
      <c r="C431" s="5"/>
      <c r="D431" s="5"/>
      <c r="E431" s="5"/>
      <c r="F431" s="5"/>
      <c r="G431" s="5"/>
      <c r="H431" s="5"/>
      <c r="I431" s="2"/>
      <c r="J431" s="5"/>
      <c r="K431" s="42"/>
    </row>
    <row r="432" spans="1:11" ht="15.75" customHeight="1">
      <c r="A432" s="2"/>
      <c r="B432" s="2"/>
      <c r="C432" s="5"/>
      <c r="D432" s="5"/>
      <c r="E432" s="5"/>
      <c r="F432" s="5"/>
      <c r="G432" s="5"/>
      <c r="H432" s="5"/>
      <c r="I432" s="2"/>
      <c r="J432" s="5"/>
      <c r="K432" s="42"/>
    </row>
    <row r="433" spans="1:9" ht="15.75" customHeight="1">
      <c r="A433" s="1" t="s">
        <v>19</v>
      </c>
      <c r="B433" s="2"/>
      <c r="C433" s="3"/>
      <c r="E433" s="5"/>
      <c r="F433" s="6" t="s">
        <v>20</v>
      </c>
      <c r="G433" s="5"/>
      <c r="I433" s="2"/>
    </row>
    <row r="434" spans="1:9" ht="27" customHeight="1" thickBot="1">
      <c r="A434" s="1" t="s">
        <v>21</v>
      </c>
      <c r="C434" s="3"/>
      <c r="D434" s="8" t="s">
        <v>22</v>
      </c>
      <c r="E434" s="41" t="s">
        <v>184</v>
      </c>
      <c r="H434" s="5"/>
      <c r="I434" s="2"/>
    </row>
    <row r="435" spans="1:11" ht="15.75" customHeight="1">
      <c r="A435" s="10" t="s">
        <v>24</v>
      </c>
      <c r="B435" s="11" t="s">
        <v>25</v>
      </c>
      <c r="C435" s="12" t="s">
        <v>26</v>
      </c>
      <c r="D435" s="13" t="s">
        <v>27</v>
      </c>
      <c r="E435" s="13" t="s">
        <v>28</v>
      </c>
      <c r="F435" s="13" t="s">
        <v>29</v>
      </c>
      <c r="G435" s="13" t="s">
        <v>30</v>
      </c>
      <c r="H435" s="13" t="s">
        <v>31</v>
      </c>
      <c r="I435" s="11" t="s">
        <v>32</v>
      </c>
      <c r="J435" s="14" t="s">
        <v>33</v>
      </c>
      <c r="K435" s="15"/>
    </row>
    <row r="436" spans="1:11" ht="15.75" customHeight="1" thickBot="1">
      <c r="A436" s="16"/>
      <c r="B436" s="17"/>
      <c r="C436" s="18"/>
      <c r="D436" s="19"/>
      <c r="E436" s="19"/>
      <c r="F436" s="19"/>
      <c r="G436" s="19"/>
      <c r="H436" s="19"/>
      <c r="I436" s="17"/>
      <c r="J436" s="20" t="s">
        <v>34</v>
      </c>
      <c r="K436" s="21" t="s">
        <v>35</v>
      </c>
    </row>
    <row r="437" spans="1:11" ht="15.75" customHeight="1">
      <c r="A437" s="22" t="s">
        <v>36</v>
      </c>
      <c r="B437" s="23" t="s">
        <v>137</v>
      </c>
      <c r="C437" s="22"/>
      <c r="D437" s="24"/>
      <c r="E437" s="24"/>
      <c r="F437" s="24"/>
      <c r="G437" s="24"/>
      <c r="H437" s="24"/>
      <c r="I437" s="25">
        <f aca="true" t="shared" si="22" ref="I437:I463">SUM(C437:H437)</f>
        <v>0</v>
      </c>
      <c r="J437" s="26"/>
      <c r="K437" s="27"/>
    </row>
    <row r="438" spans="1:11" ht="15.75" customHeight="1" thickBot="1">
      <c r="A438" s="28"/>
      <c r="B438" s="20" t="s">
        <v>138</v>
      </c>
      <c r="C438" s="28"/>
      <c r="D438" s="20"/>
      <c r="E438" s="29"/>
      <c r="F438" s="20"/>
      <c r="G438" s="20"/>
      <c r="H438" s="20"/>
      <c r="I438" s="30">
        <f t="shared" si="22"/>
        <v>0</v>
      </c>
      <c r="J438" s="20"/>
      <c r="K438" s="31"/>
    </row>
    <row r="439" spans="1:11" ht="15.75" customHeight="1">
      <c r="A439" s="32" t="s">
        <v>139</v>
      </c>
      <c r="B439" s="33" t="s">
        <v>140</v>
      </c>
      <c r="C439" s="32"/>
      <c r="D439" s="33"/>
      <c r="E439" s="34"/>
      <c r="F439" s="33"/>
      <c r="G439" s="33"/>
      <c r="H439" s="33"/>
      <c r="I439" s="35">
        <f t="shared" si="22"/>
        <v>0</v>
      </c>
      <c r="J439" s="26"/>
      <c r="K439" s="27"/>
    </row>
    <row r="440" spans="1:11" ht="15.75" customHeight="1" thickBot="1">
      <c r="A440" s="28"/>
      <c r="B440" s="20" t="s">
        <v>141</v>
      </c>
      <c r="C440" s="28"/>
      <c r="D440" s="20"/>
      <c r="E440" s="20"/>
      <c r="F440" s="20"/>
      <c r="G440" s="20"/>
      <c r="H440" s="20"/>
      <c r="I440" s="30">
        <f t="shared" si="22"/>
        <v>0</v>
      </c>
      <c r="J440" s="20"/>
      <c r="K440" s="31"/>
    </row>
    <row r="441" spans="1:11" ht="15.75" customHeight="1">
      <c r="A441" s="32" t="s">
        <v>142</v>
      </c>
      <c r="B441" s="33" t="s">
        <v>143</v>
      </c>
      <c r="C441" s="32"/>
      <c r="D441" s="33"/>
      <c r="E441" s="33"/>
      <c r="F441" s="33"/>
      <c r="G441" s="33"/>
      <c r="H441" s="33"/>
      <c r="I441" s="35">
        <f t="shared" si="22"/>
        <v>0</v>
      </c>
      <c r="J441" s="26"/>
      <c r="K441" s="27"/>
    </row>
    <row r="442" spans="1:11" ht="15.75" customHeight="1" thickBot="1">
      <c r="A442" s="32"/>
      <c r="B442" s="33" t="s">
        <v>144</v>
      </c>
      <c r="C442" s="36"/>
      <c r="D442" s="26"/>
      <c r="E442" s="26"/>
      <c r="F442" s="26"/>
      <c r="G442" s="26"/>
      <c r="H442" s="26"/>
      <c r="I442" s="37">
        <f t="shared" si="22"/>
        <v>0</v>
      </c>
      <c r="J442" s="26"/>
      <c r="K442" s="27"/>
    </row>
    <row r="443" spans="1:11" ht="15.75" customHeight="1">
      <c r="A443" s="22" t="s">
        <v>145</v>
      </c>
      <c r="B443" s="24" t="s">
        <v>146</v>
      </c>
      <c r="C443" s="22"/>
      <c r="D443" s="24"/>
      <c r="E443" s="24"/>
      <c r="F443" s="24"/>
      <c r="G443" s="24"/>
      <c r="H443" s="24"/>
      <c r="I443" s="25">
        <f t="shared" si="22"/>
        <v>0</v>
      </c>
      <c r="J443" s="24"/>
      <c r="K443" s="38"/>
    </row>
    <row r="444" spans="1:11" ht="15.75" customHeight="1" thickBot="1">
      <c r="A444" s="32"/>
      <c r="B444" s="33" t="s">
        <v>147</v>
      </c>
      <c r="C444" s="32"/>
      <c r="D444" s="33"/>
      <c r="E444" s="33"/>
      <c r="F444" s="33"/>
      <c r="G444" s="33"/>
      <c r="H444" s="33"/>
      <c r="I444" s="35">
        <f t="shared" si="22"/>
        <v>0</v>
      </c>
      <c r="J444" s="26"/>
      <c r="K444" s="27"/>
    </row>
    <row r="445" spans="1:11" ht="15.75" customHeight="1">
      <c r="A445" s="22" t="s">
        <v>148</v>
      </c>
      <c r="B445" s="24" t="s">
        <v>149</v>
      </c>
      <c r="C445" s="22"/>
      <c r="D445" s="24"/>
      <c r="E445" s="24"/>
      <c r="F445" s="24"/>
      <c r="G445" s="24">
        <v>1</v>
      </c>
      <c r="H445" s="24"/>
      <c r="I445" s="25">
        <f t="shared" si="22"/>
        <v>1</v>
      </c>
      <c r="J445" s="24"/>
      <c r="K445" s="38"/>
    </row>
    <row r="446" spans="1:11" ht="15.75" customHeight="1" thickBot="1">
      <c r="A446" s="32"/>
      <c r="B446" s="33" t="s">
        <v>150</v>
      </c>
      <c r="C446" s="32"/>
      <c r="D446" s="33"/>
      <c r="E446" s="33"/>
      <c r="F446" s="33"/>
      <c r="G446" s="33">
        <v>0.5</v>
      </c>
      <c r="H446" s="33"/>
      <c r="I446" s="35">
        <f t="shared" si="22"/>
        <v>0.5</v>
      </c>
      <c r="J446" s="26"/>
      <c r="K446" s="27"/>
    </row>
    <row r="447" spans="1:11" ht="15.75" customHeight="1">
      <c r="A447" s="22" t="s">
        <v>151</v>
      </c>
      <c r="B447" s="24" t="s">
        <v>152</v>
      </c>
      <c r="C447" s="22"/>
      <c r="D447" s="24"/>
      <c r="E447" s="24"/>
      <c r="F447" s="24"/>
      <c r="G447" s="24"/>
      <c r="H447" s="24"/>
      <c r="I447" s="25">
        <f t="shared" si="22"/>
        <v>0</v>
      </c>
      <c r="J447" s="24"/>
      <c r="K447" s="38"/>
    </row>
    <row r="448" spans="1:11" ht="15.75" customHeight="1">
      <c r="A448" s="32"/>
      <c r="B448" s="33" t="s">
        <v>153</v>
      </c>
      <c r="C448" s="32"/>
      <c r="D448" s="33"/>
      <c r="E448" s="33"/>
      <c r="F448" s="33"/>
      <c r="G448" s="33"/>
      <c r="H448" s="33"/>
      <c r="I448" s="35">
        <f t="shared" si="22"/>
        <v>0</v>
      </c>
      <c r="J448" s="26"/>
      <c r="K448" s="27"/>
    </row>
    <row r="449" spans="1:11" ht="15.75" customHeight="1" thickBot="1">
      <c r="A449" s="28"/>
      <c r="B449" s="20" t="s">
        <v>154</v>
      </c>
      <c r="C449" s="28"/>
      <c r="D449" s="20"/>
      <c r="E449" s="20"/>
      <c r="F449" s="20"/>
      <c r="G449" s="20"/>
      <c r="H449" s="20"/>
      <c r="I449" s="30">
        <f t="shared" si="22"/>
        <v>0</v>
      </c>
      <c r="J449" s="20"/>
      <c r="K449" s="31"/>
    </row>
    <row r="450" spans="1:11" ht="15.75" customHeight="1">
      <c r="A450" s="32" t="s">
        <v>155</v>
      </c>
      <c r="B450" s="33" t="s">
        <v>156</v>
      </c>
      <c r="C450" s="32"/>
      <c r="D450" s="33"/>
      <c r="E450" s="33"/>
      <c r="F450" s="33"/>
      <c r="G450" s="33"/>
      <c r="H450" s="33"/>
      <c r="I450" s="35">
        <f t="shared" si="22"/>
        <v>0</v>
      </c>
      <c r="J450" s="26"/>
      <c r="K450" s="27"/>
    </row>
    <row r="451" spans="1:11" ht="15.75" customHeight="1" thickBot="1">
      <c r="A451" s="28"/>
      <c r="B451" s="20" t="s">
        <v>157</v>
      </c>
      <c r="C451" s="28"/>
      <c r="D451" s="20"/>
      <c r="E451" s="20"/>
      <c r="F451" s="20"/>
      <c r="G451" s="20"/>
      <c r="H451" s="20"/>
      <c r="I451" s="30">
        <f t="shared" si="22"/>
        <v>0</v>
      </c>
      <c r="J451" s="20"/>
      <c r="K451" s="31"/>
    </row>
    <row r="452" spans="1:11" ht="15.75" customHeight="1">
      <c r="A452" s="32" t="s">
        <v>158</v>
      </c>
      <c r="B452" s="33" t="s">
        <v>159</v>
      </c>
      <c r="C452" s="32"/>
      <c r="D452" s="33"/>
      <c r="E452" s="33"/>
      <c r="F452" s="33"/>
      <c r="G452" s="33"/>
      <c r="H452" s="33"/>
      <c r="I452" s="35">
        <f t="shared" si="22"/>
        <v>0</v>
      </c>
      <c r="J452" s="26"/>
      <c r="K452" s="27"/>
    </row>
    <row r="453" spans="1:11" ht="15.75" customHeight="1" thickBot="1">
      <c r="A453" s="32"/>
      <c r="B453" s="33" t="s">
        <v>160</v>
      </c>
      <c r="C453" s="36"/>
      <c r="D453" s="26"/>
      <c r="E453" s="26"/>
      <c r="F453" s="26"/>
      <c r="G453" s="26"/>
      <c r="H453" s="26"/>
      <c r="I453" s="37">
        <f t="shared" si="22"/>
        <v>0</v>
      </c>
      <c r="J453" s="26"/>
      <c r="K453" s="27"/>
    </row>
    <row r="454" spans="1:11" ht="15.75" customHeight="1">
      <c r="A454" s="22" t="s">
        <v>161</v>
      </c>
      <c r="B454" s="24" t="s">
        <v>162</v>
      </c>
      <c r="C454" s="22"/>
      <c r="D454" s="24"/>
      <c r="E454" s="24"/>
      <c r="F454" s="24"/>
      <c r="G454" s="24"/>
      <c r="H454" s="24"/>
      <c r="I454" s="25">
        <f t="shared" si="22"/>
        <v>0</v>
      </c>
      <c r="J454" s="24"/>
      <c r="K454" s="38"/>
    </row>
    <row r="455" spans="1:11" ht="15.75" customHeight="1" thickBot="1">
      <c r="A455" s="32"/>
      <c r="B455" s="33" t="s">
        <v>163</v>
      </c>
      <c r="C455" s="32"/>
      <c r="D455" s="33"/>
      <c r="E455" s="33"/>
      <c r="F455" s="33"/>
      <c r="G455" s="33"/>
      <c r="H455" s="33"/>
      <c r="I455" s="35">
        <f t="shared" si="22"/>
        <v>0</v>
      </c>
      <c r="J455" s="26"/>
      <c r="K455" s="27"/>
    </row>
    <row r="456" spans="1:11" ht="15.75" customHeight="1">
      <c r="A456" s="22" t="s">
        <v>164</v>
      </c>
      <c r="B456" s="24" t="s">
        <v>165</v>
      </c>
      <c r="C456" s="22"/>
      <c r="D456" s="24"/>
      <c r="E456" s="24"/>
      <c r="F456" s="24"/>
      <c r="G456" s="24"/>
      <c r="H456" s="24"/>
      <c r="I456" s="25">
        <f t="shared" si="22"/>
        <v>0</v>
      </c>
      <c r="J456" s="24"/>
      <c r="K456" s="38"/>
    </row>
    <row r="457" spans="1:11" ht="15.75" customHeight="1" thickBot="1">
      <c r="A457" s="32"/>
      <c r="B457" s="33" t="s">
        <v>166</v>
      </c>
      <c r="C457" s="32"/>
      <c r="D457" s="33"/>
      <c r="E457" s="33"/>
      <c r="F457" s="33"/>
      <c r="G457" s="33"/>
      <c r="H457" s="33"/>
      <c r="I457" s="35">
        <f t="shared" si="22"/>
        <v>0</v>
      </c>
      <c r="J457" s="26"/>
      <c r="K457" s="27"/>
    </row>
    <row r="458" spans="1:11" ht="15.75" customHeight="1">
      <c r="A458" s="22" t="s">
        <v>167</v>
      </c>
      <c r="B458" s="24" t="s">
        <v>168</v>
      </c>
      <c r="C458" s="22"/>
      <c r="D458" s="24"/>
      <c r="E458" s="24"/>
      <c r="F458" s="24"/>
      <c r="G458" s="24"/>
      <c r="H458" s="24"/>
      <c r="I458" s="25">
        <f t="shared" si="22"/>
        <v>0</v>
      </c>
      <c r="J458" s="24"/>
      <c r="K458" s="38"/>
    </row>
    <row r="459" spans="1:11" ht="15.75" customHeight="1">
      <c r="A459" s="32"/>
      <c r="B459" s="33" t="s">
        <v>169</v>
      </c>
      <c r="C459" s="32"/>
      <c r="D459" s="33"/>
      <c r="E459" s="33"/>
      <c r="F459" s="33"/>
      <c r="G459" s="33"/>
      <c r="H459" s="33"/>
      <c r="I459" s="35">
        <f t="shared" si="22"/>
        <v>0</v>
      </c>
      <c r="J459" s="26"/>
      <c r="K459" s="27"/>
    </row>
    <row r="460" spans="1:11" ht="15.75" customHeight="1" thickBot="1">
      <c r="A460" s="28"/>
      <c r="B460" s="20" t="s">
        <v>170</v>
      </c>
      <c r="C460" s="28"/>
      <c r="D460" s="20"/>
      <c r="E460" s="20"/>
      <c r="F460" s="20"/>
      <c r="G460" s="20"/>
      <c r="H460" s="20"/>
      <c r="I460" s="30">
        <f t="shared" si="22"/>
        <v>0</v>
      </c>
      <c r="J460" s="20"/>
      <c r="K460" s="31"/>
    </row>
    <row r="461" spans="1:11" ht="15.75" customHeight="1">
      <c r="A461" s="32" t="s">
        <v>171</v>
      </c>
      <c r="B461" s="33" t="s">
        <v>172</v>
      </c>
      <c r="C461" s="32"/>
      <c r="D461" s="33"/>
      <c r="E461" s="33"/>
      <c r="F461" s="33"/>
      <c r="G461" s="33"/>
      <c r="H461" s="33"/>
      <c r="I461" s="35">
        <f t="shared" si="22"/>
        <v>0</v>
      </c>
      <c r="J461" s="26"/>
      <c r="K461" s="27"/>
    </row>
    <row r="462" spans="1:11" ht="15.75" customHeight="1" thickBot="1">
      <c r="A462" s="28"/>
      <c r="B462" s="20" t="s">
        <v>173</v>
      </c>
      <c r="C462" s="28"/>
      <c r="D462" s="20"/>
      <c r="E462" s="20"/>
      <c r="F462" s="20"/>
      <c r="G462" s="20"/>
      <c r="H462" s="20"/>
      <c r="I462" s="30">
        <f t="shared" si="22"/>
        <v>0</v>
      </c>
      <c r="J462" s="20"/>
      <c r="K462" s="31"/>
    </row>
    <row r="463" spans="1:11" ht="15.75" customHeight="1" thickBot="1">
      <c r="A463" s="39" t="s">
        <v>32</v>
      </c>
      <c r="B463" s="40"/>
      <c r="C463" s="28">
        <f aca="true" t="shared" si="23" ref="C463:H463">SUM(C437:C462)</f>
        <v>0</v>
      </c>
      <c r="D463" s="20">
        <f t="shared" si="23"/>
        <v>0</v>
      </c>
      <c r="E463" s="20">
        <f t="shared" si="23"/>
        <v>0</v>
      </c>
      <c r="F463" s="20">
        <f t="shared" si="23"/>
        <v>0</v>
      </c>
      <c r="G463" s="20">
        <f t="shared" si="23"/>
        <v>1.5</v>
      </c>
      <c r="H463" s="20">
        <f t="shared" si="23"/>
        <v>0</v>
      </c>
      <c r="I463" s="30">
        <f t="shared" si="22"/>
        <v>1.5</v>
      </c>
      <c r="J463" s="20">
        <f>SUM(J437:J462)</f>
        <v>0</v>
      </c>
      <c r="K463" s="31">
        <f>SUM(K437:K462)</f>
        <v>0</v>
      </c>
    </row>
    <row r="467" spans="1:9" ht="15.75" customHeight="1">
      <c r="A467" s="1" t="s">
        <v>19</v>
      </c>
      <c r="B467" s="2"/>
      <c r="C467" s="3"/>
      <c r="E467" s="5"/>
      <c r="F467" s="6" t="s">
        <v>20</v>
      </c>
      <c r="G467" s="5"/>
      <c r="I467" s="2"/>
    </row>
    <row r="468" spans="1:9" ht="27" customHeight="1" thickBot="1">
      <c r="A468" s="1" t="s">
        <v>21</v>
      </c>
      <c r="C468" s="3"/>
      <c r="D468" s="8" t="s">
        <v>22</v>
      </c>
      <c r="E468" s="41" t="s">
        <v>185</v>
      </c>
      <c r="H468" s="5"/>
      <c r="I468" s="2"/>
    </row>
    <row r="469" spans="1:11" ht="15.75" customHeight="1">
      <c r="A469" s="10" t="s">
        <v>24</v>
      </c>
      <c r="B469" s="11" t="s">
        <v>25</v>
      </c>
      <c r="C469" s="12" t="s">
        <v>26</v>
      </c>
      <c r="D469" s="13" t="s">
        <v>27</v>
      </c>
      <c r="E469" s="13" t="s">
        <v>28</v>
      </c>
      <c r="F469" s="13" t="s">
        <v>29</v>
      </c>
      <c r="G469" s="13" t="s">
        <v>30</v>
      </c>
      <c r="H469" s="13" t="s">
        <v>31</v>
      </c>
      <c r="I469" s="11" t="s">
        <v>32</v>
      </c>
      <c r="J469" s="14" t="s">
        <v>33</v>
      </c>
      <c r="K469" s="15"/>
    </row>
    <row r="470" spans="1:11" ht="15.75" customHeight="1" thickBot="1">
      <c r="A470" s="16"/>
      <c r="B470" s="17"/>
      <c r="C470" s="18"/>
      <c r="D470" s="19"/>
      <c r="E470" s="19"/>
      <c r="F470" s="19"/>
      <c r="G470" s="19"/>
      <c r="H470" s="19"/>
      <c r="I470" s="17"/>
      <c r="J470" s="20" t="s">
        <v>34</v>
      </c>
      <c r="K470" s="21" t="s">
        <v>35</v>
      </c>
    </row>
    <row r="471" spans="1:11" ht="15.75" customHeight="1">
      <c r="A471" s="22" t="s">
        <v>36</v>
      </c>
      <c r="B471" s="23" t="s">
        <v>137</v>
      </c>
      <c r="C471" s="22"/>
      <c r="D471" s="24"/>
      <c r="E471" s="24"/>
      <c r="F471" s="24"/>
      <c r="G471" s="24"/>
      <c r="H471" s="24"/>
      <c r="I471" s="25">
        <f aca="true" t="shared" si="24" ref="I471:I497">SUM(C471:H471)</f>
        <v>0</v>
      </c>
      <c r="J471" s="26"/>
      <c r="K471" s="27"/>
    </row>
    <row r="472" spans="1:11" ht="15.75" customHeight="1" thickBot="1">
      <c r="A472" s="28"/>
      <c r="B472" s="20" t="s">
        <v>138</v>
      </c>
      <c r="C472" s="28"/>
      <c r="D472" s="20"/>
      <c r="E472" s="29"/>
      <c r="F472" s="20"/>
      <c r="G472" s="20"/>
      <c r="H472" s="20"/>
      <c r="I472" s="30">
        <f t="shared" si="24"/>
        <v>0</v>
      </c>
      <c r="J472" s="20"/>
      <c r="K472" s="31"/>
    </row>
    <row r="473" spans="1:11" ht="15.75" customHeight="1">
      <c r="A473" s="32" t="s">
        <v>139</v>
      </c>
      <c r="B473" s="33" t="s">
        <v>140</v>
      </c>
      <c r="C473" s="32"/>
      <c r="D473" s="33"/>
      <c r="E473" s="34"/>
      <c r="F473" s="33"/>
      <c r="G473" s="33"/>
      <c r="H473" s="33"/>
      <c r="I473" s="35">
        <f t="shared" si="24"/>
        <v>0</v>
      </c>
      <c r="J473" s="26"/>
      <c r="K473" s="27"/>
    </row>
    <row r="474" spans="1:11" ht="15.75" customHeight="1" thickBot="1">
      <c r="A474" s="28"/>
      <c r="B474" s="20" t="s">
        <v>141</v>
      </c>
      <c r="C474" s="28"/>
      <c r="D474" s="20"/>
      <c r="E474" s="20"/>
      <c r="F474" s="20"/>
      <c r="G474" s="20"/>
      <c r="H474" s="20"/>
      <c r="I474" s="30">
        <f t="shared" si="24"/>
        <v>0</v>
      </c>
      <c r="J474" s="20"/>
      <c r="K474" s="31"/>
    </row>
    <row r="475" spans="1:11" ht="15.75" customHeight="1">
      <c r="A475" s="32" t="s">
        <v>142</v>
      </c>
      <c r="B475" s="33" t="s">
        <v>143</v>
      </c>
      <c r="C475" s="32"/>
      <c r="D475" s="33"/>
      <c r="E475" s="33"/>
      <c r="F475" s="33"/>
      <c r="G475" s="33"/>
      <c r="H475" s="33"/>
      <c r="I475" s="35">
        <f t="shared" si="24"/>
        <v>0</v>
      </c>
      <c r="J475" s="26"/>
      <c r="K475" s="27"/>
    </row>
    <row r="476" spans="1:11" ht="15.75" customHeight="1" thickBot="1">
      <c r="A476" s="32"/>
      <c r="B476" s="33" t="s">
        <v>144</v>
      </c>
      <c r="C476" s="36"/>
      <c r="D476" s="26"/>
      <c r="E476" s="26"/>
      <c r="F476" s="26"/>
      <c r="G476" s="26"/>
      <c r="H476" s="26"/>
      <c r="I476" s="37">
        <f t="shared" si="24"/>
        <v>0</v>
      </c>
      <c r="J476" s="26"/>
      <c r="K476" s="27"/>
    </row>
    <row r="477" spans="1:11" ht="15.75" customHeight="1">
      <c r="A477" s="22" t="s">
        <v>145</v>
      </c>
      <c r="B477" s="24" t="s">
        <v>146</v>
      </c>
      <c r="C477" s="22"/>
      <c r="D477" s="24"/>
      <c r="E477" s="24"/>
      <c r="F477" s="24"/>
      <c r="G477" s="24"/>
      <c r="H477" s="24"/>
      <c r="I477" s="25">
        <f t="shared" si="24"/>
        <v>0</v>
      </c>
      <c r="J477" s="24"/>
      <c r="K477" s="38"/>
    </row>
    <row r="478" spans="1:11" ht="15.75" customHeight="1" thickBot="1">
      <c r="A478" s="32"/>
      <c r="B478" s="33" t="s">
        <v>147</v>
      </c>
      <c r="C478" s="32"/>
      <c r="D478" s="33"/>
      <c r="E478" s="33"/>
      <c r="F478" s="33"/>
      <c r="G478" s="33"/>
      <c r="H478" s="33"/>
      <c r="I478" s="35">
        <f t="shared" si="24"/>
        <v>0</v>
      </c>
      <c r="J478" s="26"/>
      <c r="K478" s="27"/>
    </row>
    <row r="479" spans="1:11" ht="15.75" customHeight="1">
      <c r="A479" s="22" t="s">
        <v>148</v>
      </c>
      <c r="B479" s="24" t="s">
        <v>149</v>
      </c>
      <c r="C479" s="22"/>
      <c r="D479" s="24"/>
      <c r="E479" s="24"/>
      <c r="F479" s="24"/>
      <c r="G479" s="24"/>
      <c r="H479" s="24"/>
      <c r="I479" s="25">
        <f t="shared" si="24"/>
        <v>0</v>
      </c>
      <c r="J479" s="24"/>
      <c r="K479" s="38"/>
    </row>
    <row r="480" spans="1:11" ht="15.75" customHeight="1" thickBot="1">
      <c r="A480" s="32"/>
      <c r="B480" s="33" t="s">
        <v>150</v>
      </c>
      <c r="C480" s="32"/>
      <c r="D480" s="33"/>
      <c r="E480" s="33"/>
      <c r="F480" s="33"/>
      <c r="G480" s="33">
        <v>0.25</v>
      </c>
      <c r="H480" s="33"/>
      <c r="I480" s="35">
        <f t="shared" si="24"/>
        <v>0.25</v>
      </c>
      <c r="J480" s="26"/>
      <c r="K480" s="27"/>
    </row>
    <row r="481" spans="1:11" ht="15.75" customHeight="1">
      <c r="A481" s="22" t="s">
        <v>151</v>
      </c>
      <c r="B481" s="24" t="s">
        <v>152</v>
      </c>
      <c r="C481" s="22"/>
      <c r="D481" s="24"/>
      <c r="E481" s="24"/>
      <c r="F481" s="24"/>
      <c r="G481" s="24"/>
      <c r="H481" s="24"/>
      <c r="I481" s="25">
        <f t="shared" si="24"/>
        <v>0</v>
      </c>
      <c r="J481" s="24"/>
      <c r="K481" s="38"/>
    </row>
    <row r="482" spans="1:11" ht="15.75" customHeight="1">
      <c r="A482" s="32"/>
      <c r="B482" s="33" t="s">
        <v>153</v>
      </c>
      <c r="C482" s="32"/>
      <c r="D482" s="33"/>
      <c r="E482" s="33"/>
      <c r="F482" s="33"/>
      <c r="G482" s="33"/>
      <c r="H482" s="33"/>
      <c r="I482" s="35">
        <f t="shared" si="24"/>
        <v>0</v>
      </c>
      <c r="J482" s="26"/>
      <c r="K482" s="27"/>
    </row>
    <row r="483" spans="1:11" ht="15.75" customHeight="1" thickBot="1">
      <c r="A483" s="28"/>
      <c r="B483" s="20" t="s">
        <v>154</v>
      </c>
      <c r="C483" s="28"/>
      <c r="D483" s="20"/>
      <c r="E483" s="20"/>
      <c r="F483" s="20"/>
      <c r="G483" s="20"/>
      <c r="H483" s="20"/>
      <c r="I483" s="30">
        <f t="shared" si="24"/>
        <v>0</v>
      </c>
      <c r="J483" s="20"/>
      <c r="K483" s="31"/>
    </row>
    <row r="484" spans="1:11" ht="15.75" customHeight="1">
      <c r="A484" s="32" t="s">
        <v>155</v>
      </c>
      <c r="B484" s="33" t="s">
        <v>156</v>
      </c>
      <c r="C484" s="32"/>
      <c r="D484" s="33"/>
      <c r="E484" s="33"/>
      <c r="F484" s="33"/>
      <c r="G484" s="33"/>
      <c r="H484" s="33"/>
      <c r="I484" s="35">
        <f t="shared" si="24"/>
        <v>0</v>
      </c>
      <c r="J484" s="26"/>
      <c r="K484" s="27"/>
    </row>
    <row r="485" spans="1:11" ht="15.75" customHeight="1" thickBot="1">
      <c r="A485" s="28"/>
      <c r="B485" s="20" t="s">
        <v>157</v>
      </c>
      <c r="C485" s="28"/>
      <c r="D485" s="20"/>
      <c r="E485" s="20"/>
      <c r="F485" s="20"/>
      <c r="G485" s="20"/>
      <c r="H485" s="20"/>
      <c r="I485" s="30">
        <f t="shared" si="24"/>
        <v>0</v>
      </c>
      <c r="J485" s="20"/>
      <c r="K485" s="31"/>
    </row>
    <row r="486" spans="1:11" ht="15.75" customHeight="1">
      <c r="A486" s="32" t="s">
        <v>158</v>
      </c>
      <c r="B486" s="33" t="s">
        <v>159</v>
      </c>
      <c r="C486" s="32"/>
      <c r="D486" s="33"/>
      <c r="E486" s="33"/>
      <c r="F486" s="33"/>
      <c r="G486" s="33"/>
      <c r="H486" s="33"/>
      <c r="I486" s="35">
        <f t="shared" si="24"/>
        <v>0</v>
      </c>
      <c r="J486" s="26"/>
      <c r="K486" s="27"/>
    </row>
    <row r="487" spans="1:11" ht="15.75" customHeight="1" thickBot="1">
      <c r="A487" s="32"/>
      <c r="B487" s="33" t="s">
        <v>160</v>
      </c>
      <c r="C487" s="36"/>
      <c r="D487" s="26"/>
      <c r="E487" s="26"/>
      <c r="F487" s="26"/>
      <c r="G487" s="26"/>
      <c r="H487" s="26"/>
      <c r="I487" s="37">
        <f t="shared" si="24"/>
        <v>0</v>
      </c>
      <c r="J487" s="26"/>
      <c r="K487" s="27"/>
    </row>
    <row r="488" spans="1:11" ht="15.75" customHeight="1">
      <c r="A488" s="22" t="s">
        <v>161</v>
      </c>
      <c r="B488" s="24" t="s">
        <v>162</v>
      </c>
      <c r="C488" s="22"/>
      <c r="D488" s="24"/>
      <c r="E488" s="24"/>
      <c r="F488" s="24"/>
      <c r="G488" s="24"/>
      <c r="H488" s="24"/>
      <c r="I488" s="25">
        <f t="shared" si="24"/>
        <v>0</v>
      </c>
      <c r="J488" s="24"/>
      <c r="K488" s="38"/>
    </row>
    <row r="489" spans="1:11" ht="15.75" customHeight="1" thickBot="1">
      <c r="A489" s="32"/>
      <c r="B489" s="33" t="s">
        <v>163</v>
      </c>
      <c r="C489" s="32"/>
      <c r="D489" s="33"/>
      <c r="E489" s="33"/>
      <c r="F489" s="33"/>
      <c r="G489" s="33"/>
      <c r="H489" s="33"/>
      <c r="I489" s="35">
        <f t="shared" si="24"/>
        <v>0</v>
      </c>
      <c r="J489" s="26"/>
      <c r="K489" s="27"/>
    </row>
    <row r="490" spans="1:11" ht="15.75" customHeight="1">
      <c r="A490" s="22" t="s">
        <v>164</v>
      </c>
      <c r="B490" s="24" t="s">
        <v>165</v>
      </c>
      <c r="C490" s="22"/>
      <c r="D490" s="24"/>
      <c r="E490" s="24"/>
      <c r="F490" s="24"/>
      <c r="G490" s="24"/>
      <c r="H490" s="24"/>
      <c r="I490" s="25">
        <f t="shared" si="24"/>
        <v>0</v>
      </c>
      <c r="J490" s="24"/>
      <c r="K490" s="38"/>
    </row>
    <row r="491" spans="1:11" ht="15.75" customHeight="1" thickBot="1">
      <c r="A491" s="32"/>
      <c r="B491" s="33" t="s">
        <v>166</v>
      </c>
      <c r="C491" s="32"/>
      <c r="D491" s="33"/>
      <c r="E491" s="33"/>
      <c r="F491" s="33"/>
      <c r="G491" s="33"/>
      <c r="H491" s="33"/>
      <c r="I491" s="35">
        <f t="shared" si="24"/>
        <v>0</v>
      </c>
      <c r="J491" s="26"/>
      <c r="K491" s="27"/>
    </row>
    <row r="492" spans="1:11" ht="15.75" customHeight="1">
      <c r="A492" s="22" t="s">
        <v>167</v>
      </c>
      <c r="B492" s="24" t="s">
        <v>168</v>
      </c>
      <c r="C492" s="22"/>
      <c r="D492" s="24"/>
      <c r="E492" s="24"/>
      <c r="F492" s="24"/>
      <c r="G492" s="24"/>
      <c r="H492" s="24"/>
      <c r="I492" s="25">
        <f t="shared" si="24"/>
        <v>0</v>
      </c>
      <c r="J492" s="24"/>
      <c r="K492" s="38"/>
    </row>
    <row r="493" spans="1:11" ht="15.75" customHeight="1">
      <c r="A493" s="32"/>
      <c r="B493" s="33" t="s">
        <v>169</v>
      </c>
      <c r="C493" s="32"/>
      <c r="D493" s="33"/>
      <c r="E493" s="33"/>
      <c r="F493" s="33"/>
      <c r="G493" s="33"/>
      <c r="H493" s="33"/>
      <c r="I493" s="35">
        <f t="shared" si="24"/>
        <v>0</v>
      </c>
      <c r="J493" s="26"/>
      <c r="K493" s="27"/>
    </row>
    <row r="494" spans="1:11" ht="15.75" customHeight="1" thickBot="1">
      <c r="A494" s="28"/>
      <c r="B494" s="20" t="s">
        <v>170</v>
      </c>
      <c r="C494" s="28"/>
      <c r="D494" s="20"/>
      <c r="E494" s="20"/>
      <c r="F494" s="20"/>
      <c r="G494" s="20"/>
      <c r="H494" s="20"/>
      <c r="I494" s="30">
        <f t="shared" si="24"/>
        <v>0</v>
      </c>
      <c r="J494" s="20"/>
      <c r="K494" s="31"/>
    </row>
    <row r="495" spans="1:11" ht="15.75" customHeight="1">
      <c r="A495" s="32" t="s">
        <v>171</v>
      </c>
      <c r="B495" s="33" t="s">
        <v>172</v>
      </c>
      <c r="C495" s="32"/>
      <c r="D495" s="33"/>
      <c r="E495" s="33"/>
      <c r="F495" s="33"/>
      <c r="G495" s="33"/>
      <c r="H495" s="33"/>
      <c r="I495" s="35">
        <f t="shared" si="24"/>
        <v>0</v>
      </c>
      <c r="J495" s="26"/>
      <c r="K495" s="27"/>
    </row>
    <row r="496" spans="1:11" ht="15.75" customHeight="1" thickBot="1">
      <c r="A496" s="28"/>
      <c r="B496" s="20" t="s">
        <v>173</v>
      </c>
      <c r="C496" s="28"/>
      <c r="D496" s="20"/>
      <c r="E496" s="20"/>
      <c r="F496" s="20"/>
      <c r="G496" s="20"/>
      <c r="H496" s="20"/>
      <c r="I496" s="30">
        <f t="shared" si="24"/>
        <v>0</v>
      </c>
      <c r="J496" s="20"/>
      <c r="K496" s="31"/>
    </row>
    <row r="497" spans="1:11" ht="15.75" customHeight="1" thickBot="1">
      <c r="A497" s="39" t="s">
        <v>32</v>
      </c>
      <c r="B497" s="40"/>
      <c r="C497" s="28">
        <f aca="true" t="shared" si="25" ref="C497:H497">SUM(C471:C496)</f>
        <v>0</v>
      </c>
      <c r="D497" s="20">
        <f t="shared" si="25"/>
        <v>0</v>
      </c>
      <c r="E497" s="20">
        <f t="shared" si="25"/>
        <v>0</v>
      </c>
      <c r="F497" s="20">
        <f t="shared" si="25"/>
        <v>0</v>
      </c>
      <c r="G497" s="20">
        <f t="shared" si="25"/>
        <v>0.25</v>
      </c>
      <c r="H497" s="20">
        <f t="shared" si="25"/>
        <v>0</v>
      </c>
      <c r="I497" s="30">
        <f t="shared" si="24"/>
        <v>0.25</v>
      </c>
      <c r="J497" s="20">
        <f>SUM(J471:J496)</f>
        <v>0</v>
      </c>
      <c r="K497" s="31">
        <f>SUM(K471:K496)</f>
        <v>0</v>
      </c>
    </row>
    <row r="501" spans="1:9" ht="15.75" customHeight="1">
      <c r="A501" s="1" t="s">
        <v>19</v>
      </c>
      <c r="B501" s="2"/>
      <c r="C501" s="3"/>
      <c r="E501" s="5"/>
      <c r="F501" s="6" t="s">
        <v>20</v>
      </c>
      <c r="G501" s="5"/>
      <c r="I501" s="2"/>
    </row>
    <row r="502" spans="1:9" ht="27" customHeight="1" thickBot="1">
      <c r="A502" s="1" t="s">
        <v>21</v>
      </c>
      <c r="C502" s="3"/>
      <c r="D502" s="8" t="s">
        <v>22</v>
      </c>
      <c r="E502" s="41" t="s">
        <v>186</v>
      </c>
      <c r="H502" s="5"/>
      <c r="I502" s="2"/>
    </row>
    <row r="503" spans="1:11" ht="15.75" customHeight="1">
      <c r="A503" s="10" t="s">
        <v>24</v>
      </c>
      <c r="B503" s="11" t="s">
        <v>25</v>
      </c>
      <c r="C503" s="12" t="s">
        <v>26</v>
      </c>
      <c r="D503" s="13" t="s">
        <v>27</v>
      </c>
      <c r="E503" s="13" t="s">
        <v>28</v>
      </c>
      <c r="F503" s="13" t="s">
        <v>29</v>
      </c>
      <c r="G503" s="13" t="s">
        <v>30</v>
      </c>
      <c r="H503" s="13" t="s">
        <v>31</v>
      </c>
      <c r="I503" s="11" t="s">
        <v>32</v>
      </c>
      <c r="J503" s="14" t="s">
        <v>33</v>
      </c>
      <c r="K503" s="15"/>
    </row>
    <row r="504" spans="1:11" ht="15.75" customHeight="1" thickBot="1">
      <c r="A504" s="16"/>
      <c r="B504" s="17"/>
      <c r="C504" s="18"/>
      <c r="D504" s="19"/>
      <c r="E504" s="19"/>
      <c r="F504" s="19"/>
      <c r="G504" s="19"/>
      <c r="H504" s="19"/>
      <c r="I504" s="17"/>
      <c r="J504" s="20" t="s">
        <v>34</v>
      </c>
      <c r="K504" s="21" t="s">
        <v>35</v>
      </c>
    </row>
    <row r="505" spans="1:11" ht="15.75" customHeight="1">
      <c r="A505" s="22" t="s">
        <v>36</v>
      </c>
      <c r="B505" s="23" t="s">
        <v>137</v>
      </c>
      <c r="C505" s="22"/>
      <c r="D505" s="24"/>
      <c r="E505" s="24"/>
      <c r="F505" s="24"/>
      <c r="G505" s="24"/>
      <c r="H505" s="24"/>
      <c r="I505" s="25">
        <f aca="true" t="shared" si="26" ref="I505:I531">SUM(C505:H505)</f>
        <v>0</v>
      </c>
      <c r="J505" s="26"/>
      <c r="K505" s="27"/>
    </row>
    <row r="506" spans="1:11" ht="15.75" customHeight="1" thickBot="1">
      <c r="A506" s="28"/>
      <c r="B506" s="20" t="s">
        <v>138</v>
      </c>
      <c r="C506" s="28"/>
      <c r="D506" s="20"/>
      <c r="E506" s="29"/>
      <c r="F506" s="20"/>
      <c r="G506" s="20"/>
      <c r="H506" s="20"/>
      <c r="I506" s="30">
        <f t="shared" si="26"/>
        <v>0</v>
      </c>
      <c r="J506" s="20"/>
      <c r="K506" s="31"/>
    </row>
    <row r="507" spans="1:11" ht="15.75" customHeight="1">
      <c r="A507" s="32" t="s">
        <v>139</v>
      </c>
      <c r="B507" s="33" t="s">
        <v>140</v>
      </c>
      <c r="C507" s="32"/>
      <c r="D507" s="33"/>
      <c r="E507" s="34"/>
      <c r="F507" s="33"/>
      <c r="G507" s="33"/>
      <c r="H507" s="33"/>
      <c r="I507" s="35">
        <f t="shared" si="26"/>
        <v>0</v>
      </c>
      <c r="J507" s="26"/>
      <c r="K507" s="27"/>
    </row>
    <row r="508" spans="1:11" ht="15.75" customHeight="1" thickBot="1">
      <c r="A508" s="28"/>
      <c r="B508" s="20" t="s">
        <v>141</v>
      </c>
      <c r="C508" s="28"/>
      <c r="D508" s="20"/>
      <c r="E508" s="20"/>
      <c r="F508" s="20"/>
      <c r="G508" s="20"/>
      <c r="H508" s="20"/>
      <c r="I508" s="30">
        <f t="shared" si="26"/>
        <v>0</v>
      </c>
      <c r="J508" s="20"/>
      <c r="K508" s="31"/>
    </row>
    <row r="509" spans="1:11" ht="15.75" customHeight="1">
      <c r="A509" s="32" t="s">
        <v>142</v>
      </c>
      <c r="B509" s="33" t="s">
        <v>143</v>
      </c>
      <c r="C509" s="32"/>
      <c r="D509" s="33"/>
      <c r="E509" s="33"/>
      <c r="F509" s="33"/>
      <c r="G509" s="33"/>
      <c r="H509" s="33"/>
      <c r="I509" s="35">
        <f t="shared" si="26"/>
        <v>0</v>
      </c>
      <c r="J509" s="26"/>
      <c r="K509" s="27"/>
    </row>
    <row r="510" spans="1:11" ht="15.75" customHeight="1" thickBot="1">
      <c r="A510" s="32"/>
      <c r="B510" s="33" t="s">
        <v>144</v>
      </c>
      <c r="C510" s="36"/>
      <c r="D510" s="26"/>
      <c r="E510" s="26"/>
      <c r="F510" s="26"/>
      <c r="G510" s="26"/>
      <c r="H510" s="26"/>
      <c r="I510" s="37">
        <f t="shared" si="26"/>
        <v>0</v>
      </c>
      <c r="J510" s="26"/>
      <c r="K510" s="27"/>
    </row>
    <row r="511" spans="1:11" ht="15.75" customHeight="1">
      <c r="A511" s="22" t="s">
        <v>145</v>
      </c>
      <c r="B511" s="24" t="s">
        <v>146</v>
      </c>
      <c r="C511" s="22"/>
      <c r="D511" s="24"/>
      <c r="E511" s="24"/>
      <c r="F511" s="24"/>
      <c r="G511" s="24"/>
      <c r="H511" s="24"/>
      <c r="I511" s="25">
        <f t="shared" si="26"/>
        <v>0</v>
      </c>
      <c r="J511" s="24"/>
      <c r="K511" s="38"/>
    </row>
    <row r="512" spans="1:11" ht="15.75" customHeight="1" thickBot="1">
      <c r="A512" s="32"/>
      <c r="B512" s="33" t="s">
        <v>147</v>
      </c>
      <c r="C512" s="32"/>
      <c r="D512" s="33"/>
      <c r="E512" s="33"/>
      <c r="F512" s="33"/>
      <c r="G512" s="33"/>
      <c r="H512" s="33"/>
      <c r="I512" s="35">
        <f t="shared" si="26"/>
        <v>0</v>
      </c>
      <c r="J512" s="26"/>
      <c r="K512" s="27"/>
    </row>
    <row r="513" spans="1:11" ht="15.75" customHeight="1">
      <c r="A513" s="22" t="s">
        <v>148</v>
      </c>
      <c r="B513" s="24" t="s">
        <v>149</v>
      </c>
      <c r="C513" s="22"/>
      <c r="D513" s="24"/>
      <c r="E513" s="24"/>
      <c r="F513" s="24"/>
      <c r="G513" s="24"/>
      <c r="H513" s="24"/>
      <c r="I513" s="25">
        <f t="shared" si="26"/>
        <v>0</v>
      </c>
      <c r="J513" s="24"/>
      <c r="K513" s="38"/>
    </row>
    <row r="514" spans="1:11" ht="15.75" customHeight="1" thickBot="1">
      <c r="A514" s="32"/>
      <c r="B514" s="33" t="s">
        <v>150</v>
      </c>
      <c r="C514" s="32"/>
      <c r="D514" s="33"/>
      <c r="E514" s="33"/>
      <c r="F514" s="33"/>
      <c r="G514" s="33"/>
      <c r="H514" s="33"/>
      <c r="I514" s="35">
        <f t="shared" si="26"/>
        <v>0</v>
      </c>
      <c r="J514" s="26"/>
      <c r="K514" s="27"/>
    </row>
    <row r="515" spans="1:11" ht="15.75" customHeight="1">
      <c r="A515" s="22" t="s">
        <v>151</v>
      </c>
      <c r="B515" s="24" t="s">
        <v>152</v>
      </c>
      <c r="C515" s="22"/>
      <c r="D515" s="24"/>
      <c r="E515" s="24"/>
      <c r="F515" s="24"/>
      <c r="G515" s="24"/>
      <c r="H515" s="24"/>
      <c r="I515" s="25">
        <f t="shared" si="26"/>
        <v>0</v>
      </c>
      <c r="J515" s="24"/>
      <c r="K515" s="38"/>
    </row>
    <row r="516" spans="1:11" ht="15.75" customHeight="1">
      <c r="A516" s="32"/>
      <c r="B516" s="33" t="s">
        <v>153</v>
      </c>
      <c r="C516" s="32"/>
      <c r="D516" s="33"/>
      <c r="E516" s="33"/>
      <c r="F516" s="33"/>
      <c r="G516" s="33"/>
      <c r="H516" s="33"/>
      <c r="I516" s="35">
        <f t="shared" si="26"/>
        <v>0</v>
      </c>
      <c r="J516" s="26"/>
      <c r="K516" s="27"/>
    </row>
    <row r="517" spans="1:11" ht="15.75" customHeight="1" thickBot="1">
      <c r="A517" s="28"/>
      <c r="B517" s="20" t="s">
        <v>154</v>
      </c>
      <c r="C517" s="28"/>
      <c r="D517" s="20"/>
      <c r="E517" s="20"/>
      <c r="F517" s="20"/>
      <c r="G517" s="20"/>
      <c r="H517" s="20"/>
      <c r="I517" s="30">
        <f t="shared" si="26"/>
        <v>0</v>
      </c>
      <c r="J517" s="20"/>
      <c r="K517" s="31"/>
    </row>
    <row r="518" spans="1:11" ht="15.75" customHeight="1">
      <c r="A518" s="32" t="s">
        <v>155</v>
      </c>
      <c r="B518" s="33" t="s">
        <v>156</v>
      </c>
      <c r="C518" s="32"/>
      <c r="D518" s="33"/>
      <c r="E518" s="33"/>
      <c r="F518" s="33"/>
      <c r="G518" s="33"/>
      <c r="H518" s="33"/>
      <c r="I518" s="35">
        <f t="shared" si="26"/>
        <v>0</v>
      </c>
      <c r="J518" s="26"/>
      <c r="K518" s="27"/>
    </row>
    <row r="519" spans="1:11" ht="15.75" customHeight="1" thickBot="1">
      <c r="A519" s="28"/>
      <c r="B519" s="20" t="s">
        <v>157</v>
      </c>
      <c r="C519" s="28"/>
      <c r="D519" s="20"/>
      <c r="E519" s="20"/>
      <c r="F519" s="20"/>
      <c r="G519" s="20"/>
      <c r="H519" s="20"/>
      <c r="I519" s="30">
        <f t="shared" si="26"/>
        <v>0</v>
      </c>
      <c r="J519" s="20"/>
      <c r="K519" s="31"/>
    </row>
    <row r="520" spans="1:11" ht="15.75" customHeight="1">
      <c r="A520" s="32" t="s">
        <v>158</v>
      </c>
      <c r="B520" s="33" t="s">
        <v>159</v>
      </c>
      <c r="C520" s="32"/>
      <c r="D520" s="33"/>
      <c r="E520" s="33"/>
      <c r="F520" s="33"/>
      <c r="G520" s="33"/>
      <c r="H520" s="33"/>
      <c r="I520" s="35">
        <f t="shared" si="26"/>
        <v>0</v>
      </c>
      <c r="J520" s="26"/>
      <c r="K520" s="27"/>
    </row>
    <row r="521" spans="1:11" ht="15.75" customHeight="1" thickBot="1">
      <c r="A521" s="32"/>
      <c r="B521" s="33" t="s">
        <v>160</v>
      </c>
      <c r="C521" s="36"/>
      <c r="D521" s="26">
        <v>2</v>
      </c>
      <c r="E521" s="26"/>
      <c r="F521" s="26"/>
      <c r="G521" s="26"/>
      <c r="H521" s="26"/>
      <c r="I521" s="37">
        <f t="shared" si="26"/>
        <v>2</v>
      </c>
      <c r="J521" s="26"/>
      <c r="K521" s="27"/>
    </row>
    <row r="522" spans="1:11" ht="15.75" customHeight="1">
      <c r="A522" s="22" t="s">
        <v>161</v>
      </c>
      <c r="B522" s="24" t="s">
        <v>162</v>
      </c>
      <c r="C522" s="22"/>
      <c r="D522" s="24">
        <v>48</v>
      </c>
      <c r="E522" s="24">
        <v>8</v>
      </c>
      <c r="F522" s="24"/>
      <c r="G522" s="24"/>
      <c r="H522" s="24"/>
      <c r="I522" s="25">
        <f t="shared" si="26"/>
        <v>56</v>
      </c>
      <c r="J522" s="24">
        <v>48</v>
      </c>
      <c r="K522" s="38">
        <v>36</v>
      </c>
    </row>
    <row r="523" spans="1:11" ht="15.75" customHeight="1" thickBot="1">
      <c r="A523" s="32"/>
      <c r="B523" s="33" t="s">
        <v>163</v>
      </c>
      <c r="C523" s="32"/>
      <c r="D523" s="33"/>
      <c r="E523" s="33"/>
      <c r="F523" s="33"/>
      <c r="G523" s="33"/>
      <c r="H523" s="33"/>
      <c r="I523" s="35">
        <f t="shared" si="26"/>
        <v>0</v>
      </c>
      <c r="J523" s="26"/>
      <c r="K523" s="27"/>
    </row>
    <row r="524" spans="1:11" ht="15.75" customHeight="1">
      <c r="A524" s="22" t="s">
        <v>164</v>
      </c>
      <c r="B524" s="24" t="s">
        <v>165</v>
      </c>
      <c r="C524" s="22"/>
      <c r="D524" s="24"/>
      <c r="E524" s="24"/>
      <c r="F524" s="24"/>
      <c r="G524" s="24"/>
      <c r="H524" s="24"/>
      <c r="I524" s="25">
        <f t="shared" si="26"/>
        <v>0</v>
      </c>
      <c r="J524" s="24"/>
      <c r="K524" s="38"/>
    </row>
    <row r="525" spans="1:11" ht="15.75" customHeight="1" thickBot="1">
      <c r="A525" s="32"/>
      <c r="B525" s="33" t="s">
        <v>166</v>
      </c>
      <c r="C525" s="32"/>
      <c r="D525" s="33"/>
      <c r="E525" s="33"/>
      <c r="F525" s="33"/>
      <c r="G525" s="33"/>
      <c r="H525" s="33"/>
      <c r="I525" s="35">
        <f t="shared" si="26"/>
        <v>0</v>
      </c>
      <c r="J525" s="26"/>
      <c r="K525" s="27"/>
    </row>
    <row r="526" spans="1:11" ht="15.75" customHeight="1">
      <c r="A526" s="22" t="s">
        <v>167</v>
      </c>
      <c r="B526" s="24" t="s">
        <v>168</v>
      </c>
      <c r="C526" s="22"/>
      <c r="D526" s="24"/>
      <c r="E526" s="24"/>
      <c r="F526" s="24"/>
      <c r="G526" s="24"/>
      <c r="H526" s="24"/>
      <c r="I526" s="25">
        <f t="shared" si="26"/>
        <v>0</v>
      </c>
      <c r="J526" s="24"/>
      <c r="K526" s="38"/>
    </row>
    <row r="527" spans="1:11" ht="15.75" customHeight="1">
      <c r="A527" s="32"/>
      <c r="B527" s="33" t="s">
        <v>169</v>
      </c>
      <c r="C527" s="32"/>
      <c r="D527" s="33"/>
      <c r="E527" s="33"/>
      <c r="F527" s="33"/>
      <c r="G527" s="33"/>
      <c r="H527" s="33"/>
      <c r="I527" s="35">
        <f t="shared" si="26"/>
        <v>0</v>
      </c>
      <c r="J527" s="26"/>
      <c r="K527" s="27"/>
    </row>
    <row r="528" spans="1:11" ht="15.75" customHeight="1" thickBot="1">
      <c r="A528" s="28"/>
      <c r="B528" s="20" t="s">
        <v>170</v>
      </c>
      <c r="C528" s="28"/>
      <c r="D528" s="20"/>
      <c r="E528" s="20"/>
      <c r="F528" s="20"/>
      <c r="G528" s="20"/>
      <c r="H528" s="20"/>
      <c r="I528" s="30">
        <f t="shared" si="26"/>
        <v>0</v>
      </c>
      <c r="J528" s="20"/>
      <c r="K528" s="31"/>
    </row>
    <row r="529" spans="1:11" ht="15.75" customHeight="1">
      <c r="A529" s="32" t="s">
        <v>171</v>
      </c>
      <c r="B529" s="33" t="s">
        <v>172</v>
      </c>
      <c r="C529" s="32"/>
      <c r="D529" s="33"/>
      <c r="E529" s="33"/>
      <c r="F529" s="33"/>
      <c r="G529" s="33"/>
      <c r="H529" s="33">
        <v>3.5</v>
      </c>
      <c r="I529" s="35">
        <f t="shared" si="26"/>
        <v>3.5</v>
      </c>
      <c r="J529" s="26"/>
      <c r="K529" s="27"/>
    </row>
    <row r="530" spans="1:11" ht="15.75" customHeight="1" thickBot="1">
      <c r="A530" s="28"/>
      <c r="B530" s="20" t="s">
        <v>173</v>
      </c>
      <c r="C530" s="28"/>
      <c r="D530" s="20"/>
      <c r="E530" s="20"/>
      <c r="F530" s="20"/>
      <c r="G530" s="20"/>
      <c r="H530" s="20"/>
      <c r="I530" s="30">
        <f t="shared" si="26"/>
        <v>0</v>
      </c>
      <c r="J530" s="20"/>
      <c r="K530" s="31"/>
    </row>
    <row r="531" spans="1:11" ht="15.75" customHeight="1" thickBot="1">
      <c r="A531" s="39" t="s">
        <v>32</v>
      </c>
      <c r="B531" s="40"/>
      <c r="C531" s="28">
        <f aca="true" t="shared" si="27" ref="C531:H531">SUM(C505:C530)</f>
        <v>0</v>
      </c>
      <c r="D531" s="20">
        <f t="shared" si="27"/>
        <v>50</v>
      </c>
      <c r="E531" s="20">
        <f t="shared" si="27"/>
        <v>8</v>
      </c>
      <c r="F531" s="20">
        <f t="shared" si="27"/>
        <v>0</v>
      </c>
      <c r="G531" s="20">
        <f t="shared" si="27"/>
        <v>0</v>
      </c>
      <c r="H531" s="20">
        <f t="shared" si="27"/>
        <v>3.5</v>
      </c>
      <c r="I531" s="30">
        <f t="shared" si="26"/>
        <v>61.5</v>
      </c>
      <c r="J531" s="20">
        <f>SUM(J505:J530)</f>
        <v>48</v>
      </c>
      <c r="K531" s="31">
        <f>SUM(K505:K530)</f>
        <v>36</v>
      </c>
    </row>
    <row r="535" spans="1:9" ht="15.75" customHeight="1">
      <c r="A535" s="1" t="s">
        <v>19</v>
      </c>
      <c r="B535" s="2"/>
      <c r="C535" s="3"/>
      <c r="E535" s="5"/>
      <c r="F535" s="6" t="s">
        <v>20</v>
      </c>
      <c r="G535" s="5"/>
      <c r="I535" s="2"/>
    </row>
    <row r="536" spans="1:9" ht="27" customHeight="1" thickBot="1">
      <c r="A536" s="1" t="s">
        <v>21</v>
      </c>
      <c r="C536" s="3"/>
      <c r="D536" s="8" t="s">
        <v>22</v>
      </c>
      <c r="E536" s="41" t="s">
        <v>187</v>
      </c>
      <c r="H536" s="5"/>
      <c r="I536" s="2"/>
    </row>
    <row r="537" spans="1:11" ht="15.75" customHeight="1">
      <c r="A537" s="10" t="s">
        <v>24</v>
      </c>
      <c r="B537" s="11" t="s">
        <v>25</v>
      </c>
      <c r="C537" s="12" t="s">
        <v>26</v>
      </c>
      <c r="D537" s="13" t="s">
        <v>27</v>
      </c>
      <c r="E537" s="13" t="s">
        <v>28</v>
      </c>
      <c r="F537" s="13" t="s">
        <v>29</v>
      </c>
      <c r="G537" s="13" t="s">
        <v>30</v>
      </c>
      <c r="H537" s="13" t="s">
        <v>31</v>
      </c>
      <c r="I537" s="11" t="s">
        <v>32</v>
      </c>
      <c r="J537" s="14" t="s">
        <v>33</v>
      </c>
      <c r="K537" s="15"/>
    </row>
    <row r="538" spans="1:11" ht="15.75" customHeight="1" thickBot="1">
      <c r="A538" s="16"/>
      <c r="B538" s="17"/>
      <c r="C538" s="18"/>
      <c r="D538" s="19"/>
      <c r="E538" s="19"/>
      <c r="F538" s="19"/>
      <c r="G538" s="19"/>
      <c r="H538" s="19"/>
      <c r="I538" s="17"/>
      <c r="J538" s="20" t="s">
        <v>34</v>
      </c>
      <c r="K538" s="21" t="s">
        <v>35</v>
      </c>
    </row>
    <row r="539" spans="1:11" ht="15.75" customHeight="1">
      <c r="A539" s="22" t="s">
        <v>36</v>
      </c>
      <c r="B539" s="23" t="s">
        <v>137</v>
      </c>
      <c r="C539" s="22"/>
      <c r="D539" s="24"/>
      <c r="E539" s="24"/>
      <c r="F539" s="24"/>
      <c r="G539" s="24"/>
      <c r="H539" s="24"/>
      <c r="I539" s="25">
        <f aca="true" t="shared" si="28" ref="I539:I565">SUM(C539:H539)</f>
        <v>0</v>
      </c>
      <c r="J539" s="26"/>
      <c r="K539" s="27"/>
    </row>
    <row r="540" spans="1:11" ht="15.75" customHeight="1" thickBot="1">
      <c r="A540" s="28"/>
      <c r="B540" s="20" t="s">
        <v>138</v>
      </c>
      <c r="C540" s="28"/>
      <c r="D540" s="20"/>
      <c r="E540" s="29"/>
      <c r="F540" s="20"/>
      <c r="G540" s="20"/>
      <c r="H540" s="20"/>
      <c r="I540" s="30">
        <f t="shared" si="28"/>
        <v>0</v>
      </c>
      <c r="J540" s="20"/>
      <c r="K540" s="31"/>
    </row>
    <row r="541" spans="1:11" ht="15.75" customHeight="1">
      <c r="A541" s="32" t="s">
        <v>139</v>
      </c>
      <c r="B541" s="33" t="s">
        <v>140</v>
      </c>
      <c r="C541" s="32"/>
      <c r="D541" s="33"/>
      <c r="E541" s="34"/>
      <c r="F541" s="33"/>
      <c r="G541" s="33"/>
      <c r="H541" s="33"/>
      <c r="I541" s="35">
        <f t="shared" si="28"/>
        <v>0</v>
      </c>
      <c r="J541" s="26"/>
      <c r="K541" s="27"/>
    </row>
    <row r="542" spans="1:11" ht="15.75" customHeight="1" thickBot="1">
      <c r="A542" s="28"/>
      <c r="B542" s="20" t="s">
        <v>141</v>
      </c>
      <c r="C542" s="28"/>
      <c r="D542" s="20"/>
      <c r="E542" s="20"/>
      <c r="F542" s="20"/>
      <c r="G542" s="20"/>
      <c r="H542" s="20"/>
      <c r="I542" s="30">
        <f t="shared" si="28"/>
        <v>0</v>
      </c>
      <c r="J542" s="20"/>
      <c r="K542" s="31"/>
    </row>
    <row r="543" spans="1:11" ht="15.75" customHeight="1">
      <c r="A543" s="32" t="s">
        <v>142</v>
      </c>
      <c r="B543" s="33" t="s">
        <v>143</v>
      </c>
      <c r="C543" s="32"/>
      <c r="D543" s="33"/>
      <c r="E543" s="33"/>
      <c r="F543" s="33"/>
      <c r="G543" s="33"/>
      <c r="H543" s="33"/>
      <c r="I543" s="35">
        <f t="shared" si="28"/>
        <v>0</v>
      </c>
      <c r="J543" s="26"/>
      <c r="K543" s="27"/>
    </row>
    <row r="544" spans="1:11" ht="15.75" customHeight="1" thickBot="1">
      <c r="A544" s="32"/>
      <c r="B544" s="33" t="s">
        <v>144</v>
      </c>
      <c r="C544" s="36"/>
      <c r="D544" s="26"/>
      <c r="E544" s="26"/>
      <c r="F544" s="26"/>
      <c r="G544" s="26"/>
      <c r="H544" s="26"/>
      <c r="I544" s="37">
        <f t="shared" si="28"/>
        <v>0</v>
      </c>
      <c r="J544" s="26"/>
      <c r="K544" s="27"/>
    </row>
    <row r="545" spans="1:11" ht="15.75" customHeight="1">
      <c r="A545" s="22" t="s">
        <v>145</v>
      </c>
      <c r="B545" s="24" t="s">
        <v>146</v>
      </c>
      <c r="C545" s="22"/>
      <c r="D545" s="24"/>
      <c r="E545" s="24"/>
      <c r="F545" s="24"/>
      <c r="G545" s="24"/>
      <c r="H545" s="24"/>
      <c r="I545" s="25">
        <f t="shared" si="28"/>
        <v>0</v>
      </c>
      <c r="J545" s="24"/>
      <c r="K545" s="38"/>
    </row>
    <row r="546" spans="1:11" ht="15.75" customHeight="1" thickBot="1">
      <c r="A546" s="32"/>
      <c r="B546" s="33" t="s">
        <v>147</v>
      </c>
      <c r="C546" s="32"/>
      <c r="D546" s="33"/>
      <c r="E546" s="33"/>
      <c r="F546" s="33"/>
      <c r="G546" s="33"/>
      <c r="H546" s="33"/>
      <c r="I546" s="35">
        <f t="shared" si="28"/>
        <v>0</v>
      </c>
      <c r="J546" s="26"/>
      <c r="K546" s="27"/>
    </row>
    <row r="547" spans="1:11" ht="15.75" customHeight="1">
      <c r="A547" s="22" t="s">
        <v>148</v>
      </c>
      <c r="B547" s="24" t="s">
        <v>149</v>
      </c>
      <c r="C547" s="22"/>
      <c r="D547" s="24"/>
      <c r="E547" s="24"/>
      <c r="F547" s="24"/>
      <c r="G547" s="24"/>
      <c r="H547" s="24"/>
      <c r="I547" s="25">
        <f t="shared" si="28"/>
        <v>0</v>
      </c>
      <c r="J547" s="24"/>
      <c r="K547" s="38"/>
    </row>
    <row r="548" spans="1:11" ht="15.75" customHeight="1" thickBot="1">
      <c r="A548" s="32"/>
      <c r="B548" s="33" t="s">
        <v>150</v>
      </c>
      <c r="C548" s="32"/>
      <c r="D548" s="33"/>
      <c r="E548" s="33"/>
      <c r="F548" s="33"/>
      <c r="G548" s="33"/>
      <c r="H548" s="33"/>
      <c r="I548" s="35">
        <f t="shared" si="28"/>
        <v>0</v>
      </c>
      <c r="J548" s="26"/>
      <c r="K548" s="27"/>
    </row>
    <row r="549" spans="1:11" ht="15.75" customHeight="1">
      <c r="A549" s="22" t="s">
        <v>151</v>
      </c>
      <c r="B549" s="24" t="s">
        <v>152</v>
      </c>
      <c r="C549" s="22"/>
      <c r="D549" s="24"/>
      <c r="E549" s="24"/>
      <c r="F549" s="24"/>
      <c r="G549" s="24"/>
      <c r="H549" s="24"/>
      <c r="I549" s="25">
        <f t="shared" si="28"/>
        <v>0</v>
      </c>
      <c r="J549" s="24"/>
      <c r="K549" s="38"/>
    </row>
    <row r="550" spans="1:11" ht="15.75" customHeight="1">
      <c r="A550" s="32"/>
      <c r="B550" s="33" t="s">
        <v>153</v>
      </c>
      <c r="C550" s="32"/>
      <c r="D550" s="33"/>
      <c r="E550" s="33"/>
      <c r="F550" s="33"/>
      <c r="G550" s="33"/>
      <c r="H550" s="33"/>
      <c r="I550" s="35">
        <f t="shared" si="28"/>
        <v>0</v>
      </c>
      <c r="J550" s="26"/>
      <c r="K550" s="27"/>
    </row>
    <row r="551" spans="1:11" ht="15.75" customHeight="1" thickBot="1">
      <c r="A551" s="28"/>
      <c r="B551" s="20" t="s">
        <v>154</v>
      </c>
      <c r="C551" s="28"/>
      <c r="D551" s="20"/>
      <c r="E551" s="20"/>
      <c r="F551" s="20"/>
      <c r="G551" s="20"/>
      <c r="H551" s="20"/>
      <c r="I551" s="30">
        <f t="shared" si="28"/>
        <v>0</v>
      </c>
      <c r="J551" s="20"/>
      <c r="K551" s="31"/>
    </row>
    <row r="552" spans="1:11" ht="15.75" customHeight="1">
      <c r="A552" s="32" t="s">
        <v>155</v>
      </c>
      <c r="B552" s="33" t="s">
        <v>156</v>
      </c>
      <c r="C552" s="32"/>
      <c r="D552" s="33"/>
      <c r="E552" s="33"/>
      <c r="F552" s="33"/>
      <c r="G552" s="33"/>
      <c r="H552" s="33"/>
      <c r="I552" s="35">
        <f t="shared" si="28"/>
        <v>0</v>
      </c>
      <c r="J552" s="26"/>
      <c r="K552" s="27"/>
    </row>
    <row r="553" spans="1:11" ht="15.75" customHeight="1" thickBot="1">
      <c r="A553" s="28"/>
      <c r="B553" s="20" t="s">
        <v>157</v>
      </c>
      <c r="C553" s="28"/>
      <c r="D553" s="20"/>
      <c r="E553" s="20"/>
      <c r="F553" s="20"/>
      <c r="G553" s="20"/>
      <c r="H553" s="20"/>
      <c r="I553" s="30">
        <f t="shared" si="28"/>
        <v>0</v>
      </c>
      <c r="J553" s="20"/>
      <c r="K553" s="31"/>
    </row>
    <row r="554" spans="1:11" ht="15.75" customHeight="1">
      <c r="A554" s="32" t="s">
        <v>158</v>
      </c>
      <c r="B554" s="33" t="s">
        <v>159</v>
      </c>
      <c r="C554" s="32"/>
      <c r="D554" s="33"/>
      <c r="E554" s="33"/>
      <c r="F554" s="33"/>
      <c r="G554" s="33"/>
      <c r="H554" s="33"/>
      <c r="I554" s="35">
        <f t="shared" si="28"/>
        <v>0</v>
      </c>
      <c r="J554" s="26"/>
      <c r="K554" s="27"/>
    </row>
    <row r="555" spans="1:11" ht="15.75" customHeight="1" thickBot="1">
      <c r="A555" s="32"/>
      <c r="B555" s="33" t="s">
        <v>160</v>
      </c>
      <c r="C555" s="36"/>
      <c r="D555" s="26"/>
      <c r="E555" s="26"/>
      <c r="F555" s="26"/>
      <c r="G555" s="26">
        <v>7</v>
      </c>
      <c r="H555" s="26"/>
      <c r="I555" s="37">
        <f t="shared" si="28"/>
        <v>7</v>
      </c>
      <c r="J555" s="26"/>
      <c r="K555" s="27"/>
    </row>
    <row r="556" spans="1:11" ht="15.75" customHeight="1">
      <c r="A556" s="22" t="s">
        <v>161</v>
      </c>
      <c r="B556" s="24" t="s">
        <v>162</v>
      </c>
      <c r="C556" s="22"/>
      <c r="D556" s="24"/>
      <c r="E556" s="24"/>
      <c r="F556" s="24"/>
      <c r="G556" s="24"/>
      <c r="H556" s="24"/>
      <c r="I556" s="25">
        <f t="shared" si="28"/>
        <v>0</v>
      </c>
      <c r="J556" s="24"/>
      <c r="K556" s="38"/>
    </row>
    <row r="557" spans="1:11" ht="15.75" customHeight="1" thickBot="1">
      <c r="A557" s="32"/>
      <c r="B557" s="33" t="s">
        <v>163</v>
      </c>
      <c r="C557" s="32"/>
      <c r="D557" s="33"/>
      <c r="E557" s="33"/>
      <c r="F557" s="33"/>
      <c r="G557" s="33"/>
      <c r="H557" s="33"/>
      <c r="I557" s="35">
        <f t="shared" si="28"/>
        <v>0</v>
      </c>
      <c r="J557" s="26"/>
      <c r="K557" s="27"/>
    </row>
    <row r="558" spans="1:11" ht="15.75" customHeight="1">
      <c r="A558" s="22" t="s">
        <v>164</v>
      </c>
      <c r="B558" s="24" t="s">
        <v>165</v>
      </c>
      <c r="C558" s="22"/>
      <c r="D558" s="24"/>
      <c r="E558" s="24"/>
      <c r="F558" s="24"/>
      <c r="G558" s="24"/>
      <c r="H558" s="24"/>
      <c r="I558" s="25">
        <f t="shared" si="28"/>
        <v>0</v>
      </c>
      <c r="J558" s="24"/>
      <c r="K558" s="38"/>
    </row>
    <row r="559" spans="1:11" ht="15.75" customHeight="1" thickBot="1">
      <c r="A559" s="32"/>
      <c r="B559" s="33" t="s">
        <v>166</v>
      </c>
      <c r="C559" s="32"/>
      <c r="D559" s="33"/>
      <c r="E559" s="33"/>
      <c r="F559" s="33"/>
      <c r="G559" s="33"/>
      <c r="H559" s="33"/>
      <c r="I559" s="35">
        <f t="shared" si="28"/>
        <v>0</v>
      </c>
      <c r="J559" s="26"/>
      <c r="K559" s="27"/>
    </row>
    <row r="560" spans="1:11" ht="15.75" customHeight="1">
      <c r="A560" s="22" t="s">
        <v>167</v>
      </c>
      <c r="B560" s="24" t="s">
        <v>168</v>
      </c>
      <c r="C560" s="22"/>
      <c r="D560" s="24"/>
      <c r="E560" s="24"/>
      <c r="F560" s="24"/>
      <c r="G560" s="24"/>
      <c r="H560" s="24"/>
      <c r="I560" s="25">
        <f t="shared" si="28"/>
        <v>0</v>
      </c>
      <c r="J560" s="24"/>
      <c r="K560" s="38"/>
    </row>
    <row r="561" spans="1:11" ht="15.75" customHeight="1">
      <c r="A561" s="32"/>
      <c r="B561" s="33" t="s">
        <v>169</v>
      </c>
      <c r="C561" s="32"/>
      <c r="D561" s="33"/>
      <c r="E561" s="33"/>
      <c r="F561" s="33"/>
      <c r="G561" s="33"/>
      <c r="H561" s="33"/>
      <c r="I561" s="35">
        <f t="shared" si="28"/>
        <v>0</v>
      </c>
      <c r="J561" s="26"/>
      <c r="K561" s="27"/>
    </row>
    <row r="562" spans="1:11" ht="15.75" customHeight="1" thickBot="1">
      <c r="A562" s="28"/>
      <c r="B562" s="20" t="s">
        <v>170</v>
      </c>
      <c r="C562" s="28"/>
      <c r="D562" s="20"/>
      <c r="E562" s="20"/>
      <c r="F562" s="20"/>
      <c r="G562" s="20"/>
      <c r="H562" s="20"/>
      <c r="I562" s="30">
        <f t="shared" si="28"/>
        <v>0</v>
      </c>
      <c r="J562" s="20"/>
      <c r="K562" s="31"/>
    </row>
    <row r="563" spans="1:11" ht="15.75" customHeight="1">
      <c r="A563" s="32" t="s">
        <v>171</v>
      </c>
      <c r="B563" s="33" t="s">
        <v>172</v>
      </c>
      <c r="C563" s="32"/>
      <c r="D563" s="33"/>
      <c r="E563" s="33"/>
      <c r="F563" s="33"/>
      <c r="G563" s="33"/>
      <c r="H563" s="33"/>
      <c r="I563" s="35">
        <f t="shared" si="28"/>
        <v>0</v>
      </c>
      <c r="J563" s="26"/>
      <c r="K563" s="27"/>
    </row>
    <row r="564" spans="1:11" ht="15.75" customHeight="1" thickBot="1">
      <c r="A564" s="28"/>
      <c r="B564" s="20" t="s">
        <v>173</v>
      </c>
      <c r="C564" s="28"/>
      <c r="D564" s="20"/>
      <c r="E564" s="20"/>
      <c r="F564" s="20"/>
      <c r="G564" s="20"/>
      <c r="H564" s="20"/>
      <c r="I564" s="30">
        <f t="shared" si="28"/>
        <v>0</v>
      </c>
      <c r="J564" s="20"/>
      <c r="K564" s="31"/>
    </row>
    <row r="565" spans="1:11" ht="15.75" customHeight="1" thickBot="1">
      <c r="A565" s="39" t="s">
        <v>32</v>
      </c>
      <c r="B565" s="40"/>
      <c r="C565" s="28">
        <f aca="true" t="shared" si="29" ref="C565:H565">SUM(C539:C564)</f>
        <v>0</v>
      </c>
      <c r="D565" s="20">
        <f t="shared" si="29"/>
        <v>0</v>
      </c>
      <c r="E565" s="20">
        <f t="shared" si="29"/>
        <v>0</v>
      </c>
      <c r="F565" s="20">
        <f t="shared" si="29"/>
        <v>0</v>
      </c>
      <c r="G565" s="20">
        <f t="shared" si="29"/>
        <v>7</v>
      </c>
      <c r="H565" s="20">
        <f t="shared" si="29"/>
        <v>0</v>
      </c>
      <c r="I565" s="30">
        <f t="shared" si="28"/>
        <v>7</v>
      </c>
      <c r="J565" s="20">
        <f>SUM(J539:J564)</f>
        <v>0</v>
      </c>
      <c r="K565" s="31">
        <f>SUM(K539:K564)</f>
        <v>0</v>
      </c>
    </row>
    <row r="566" spans="1:11" ht="15.75" customHeight="1">
      <c r="A566" s="2"/>
      <c r="B566" s="2"/>
      <c r="C566" s="5"/>
      <c r="D566" s="5"/>
      <c r="E566" s="5"/>
      <c r="F566" s="5"/>
      <c r="G566" s="5"/>
      <c r="H566" s="5"/>
      <c r="I566" s="2"/>
      <c r="J566" s="5"/>
      <c r="K566" s="42"/>
    </row>
    <row r="567" spans="1:11" ht="15.75" customHeight="1">
      <c r="A567" s="2"/>
      <c r="B567" s="2"/>
      <c r="C567" s="5"/>
      <c r="D567" s="5"/>
      <c r="E567" s="5"/>
      <c r="F567" s="5"/>
      <c r="G567" s="5"/>
      <c r="H567" s="5"/>
      <c r="I567" s="2"/>
      <c r="J567" s="5"/>
      <c r="K567" s="42"/>
    </row>
    <row r="568" spans="1:11" ht="15.75" customHeight="1">
      <c r="A568" s="2"/>
      <c r="B568" s="2"/>
      <c r="C568" s="5"/>
      <c r="D568" s="5"/>
      <c r="E568" s="5"/>
      <c r="F568" s="5"/>
      <c r="G568" s="5"/>
      <c r="H568" s="5"/>
      <c r="I568" s="2"/>
      <c r="J568" s="5"/>
      <c r="K568" s="42"/>
    </row>
    <row r="569" spans="1:9" ht="15.75" customHeight="1">
      <c r="A569" s="1" t="s">
        <v>19</v>
      </c>
      <c r="B569" s="2"/>
      <c r="C569" s="3"/>
      <c r="E569" s="5"/>
      <c r="F569" s="6" t="s">
        <v>20</v>
      </c>
      <c r="G569" s="5"/>
      <c r="I569" s="2"/>
    </row>
    <row r="570" spans="1:9" ht="27" customHeight="1" thickBot="1">
      <c r="A570" s="1" t="s">
        <v>21</v>
      </c>
      <c r="C570" s="3"/>
      <c r="D570" s="8" t="s">
        <v>22</v>
      </c>
      <c r="E570" s="9" t="s">
        <v>188</v>
      </c>
      <c r="H570" s="5"/>
      <c r="I570" s="2"/>
    </row>
    <row r="571" spans="1:11" ht="15.75" customHeight="1">
      <c r="A571" s="10" t="s">
        <v>24</v>
      </c>
      <c r="B571" s="11" t="s">
        <v>25</v>
      </c>
      <c r="C571" s="12" t="s">
        <v>26</v>
      </c>
      <c r="D571" s="13" t="s">
        <v>27</v>
      </c>
      <c r="E571" s="13" t="s">
        <v>28</v>
      </c>
      <c r="F571" s="13" t="s">
        <v>29</v>
      </c>
      <c r="G571" s="13" t="s">
        <v>30</v>
      </c>
      <c r="H571" s="13" t="s">
        <v>31</v>
      </c>
      <c r="I571" s="11" t="s">
        <v>32</v>
      </c>
      <c r="J571" s="14" t="s">
        <v>33</v>
      </c>
      <c r="K571" s="15"/>
    </row>
    <row r="572" spans="1:11" ht="15.75" customHeight="1" thickBot="1">
      <c r="A572" s="16"/>
      <c r="B572" s="17"/>
      <c r="C572" s="18"/>
      <c r="D572" s="19"/>
      <c r="E572" s="19"/>
      <c r="F572" s="19"/>
      <c r="G572" s="19"/>
      <c r="H572" s="19"/>
      <c r="I572" s="17"/>
      <c r="J572" s="20" t="s">
        <v>34</v>
      </c>
      <c r="K572" s="21" t="s">
        <v>35</v>
      </c>
    </row>
    <row r="573" spans="1:11" ht="15.75" customHeight="1">
      <c r="A573" s="22" t="s">
        <v>36</v>
      </c>
      <c r="B573" s="23" t="s">
        <v>137</v>
      </c>
      <c r="C573" s="22"/>
      <c r="D573" s="24"/>
      <c r="E573" s="24"/>
      <c r="F573" s="24"/>
      <c r="G573" s="24"/>
      <c r="H573" s="24"/>
      <c r="I573" s="25">
        <f aca="true" t="shared" si="30" ref="I573:I599">SUM(C573:H573)</f>
        <v>0</v>
      </c>
      <c r="J573" s="26"/>
      <c r="K573" s="27"/>
    </row>
    <row r="574" spans="1:11" ht="15.75" customHeight="1" thickBot="1">
      <c r="A574" s="28"/>
      <c r="B574" s="20" t="s">
        <v>138</v>
      </c>
      <c r="C574" s="28"/>
      <c r="D574" s="20"/>
      <c r="E574" s="29"/>
      <c r="F574" s="20"/>
      <c r="G574" s="20"/>
      <c r="H574" s="20"/>
      <c r="I574" s="30">
        <f t="shared" si="30"/>
        <v>0</v>
      </c>
      <c r="J574" s="20"/>
      <c r="K574" s="31"/>
    </row>
    <row r="575" spans="1:11" ht="15.75" customHeight="1">
      <c r="A575" s="32" t="s">
        <v>139</v>
      </c>
      <c r="B575" s="33" t="s">
        <v>140</v>
      </c>
      <c r="C575" s="32"/>
      <c r="D575" s="33"/>
      <c r="E575" s="34"/>
      <c r="F575" s="33"/>
      <c r="G575" s="33"/>
      <c r="H575" s="33"/>
      <c r="I575" s="35">
        <f t="shared" si="30"/>
        <v>0</v>
      </c>
      <c r="J575" s="26"/>
      <c r="K575" s="27"/>
    </row>
    <row r="576" spans="1:11" ht="15.75" customHeight="1" thickBot="1">
      <c r="A576" s="28"/>
      <c r="B576" s="20" t="s">
        <v>141</v>
      </c>
      <c r="C576" s="28"/>
      <c r="D576" s="20"/>
      <c r="E576" s="20"/>
      <c r="F576" s="20"/>
      <c r="G576" s="20"/>
      <c r="H576" s="20"/>
      <c r="I576" s="30">
        <f t="shared" si="30"/>
        <v>0</v>
      </c>
      <c r="J576" s="20"/>
      <c r="K576" s="31"/>
    </row>
    <row r="577" spans="1:11" ht="15.75" customHeight="1">
      <c r="A577" s="32" t="s">
        <v>142</v>
      </c>
      <c r="B577" s="33" t="s">
        <v>143</v>
      </c>
      <c r="C577" s="32"/>
      <c r="D577" s="33"/>
      <c r="E577" s="33"/>
      <c r="F577" s="33"/>
      <c r="G577" s="33"/>
      <c r="H577" s="33"/>
      <c r="I577" s="35">
        <f t="shared" si="30"/>
        <v>0</v>
      </c>
      <c r="J577" s="26"/>
      <c r="K577" s="27"/>
    </row>
    <row r="578" spans="1:11" ht="15.75" customHeight="1" thickBot="1">
      <c r="A578" s="32"/>
      <c r="B578" s="33" t="s">
        <v>144</v>
      </c>
      <c r="C578" s="36"/>
      <c r="D578" s="26"/>
      <c r="E578" s="26"/>
      <c r="F578" s="26"/>
      <c r="G578" s="26"/>
      <c r="H578" s="26"/>
      <c r="I578" s="37">
        <f t="shared" si="30"/>
        <v>0</v>
      </c>
      <c r="J578" s="26"/>
      <c r="K578" s="27"/>
    </row>
    <row r="579" spans="1:11" ht="15.75" customHeight="1">
      <c r="A579" s="22" t="s">
        <v>145</v>
      </c>
      <c r="B579" s="24" t="s">
        <v>146</v>
      </c>
      <c r="C579" s="22"/>
      <c r="D579" s="24"/>
      <c r="E579" s="24"/>
      <c r="F579" s="24"/>
      <c r="G579" s="24"/>
      <c r="H579" s="24"/>
      <c r="I579" s="25">
        <f t="shared" si="30"/>
        <v>0</v>
      </c>
      <c r="J579" s="24"/>
      <c r="K579" s="38"/>
    </row>
    <row r="580" spans="1:11" ht="15.75" customHeight="1" thickBot="1">
      <c r="A580" s="32"/>
      <c r="B580" s="33" t="s">
        <v>147</v>
      </c>
      <c r="C580" s="32"/>
      <c r="D580" s="33"/>
      <c r="E580" s="33"/>
      <c r="F580" s="33"/>
      <c r="G580" s="33"/>
      <c r="H580" s="33"/>
      <c r="I580" s="35">
        <f t="shared" si="30"/>
        <v>0</v>
      </c>
      <c r="J580" s="26"/>
      <c r="K580" s="27"/>
    </row>
    <row r="581" spans="1:11" ht="15.75" customHeight="1">
      <c r="A581" s="22" t="s">
        <v>148</v>
      </c>
      <c r="B581" s="24" t="s">
        <v>149</v>
      </c>
      <c r="C581" s="22"/>
      <c r="D581" s="24"/>
      <c r="E581" s="24"/>
      <c r="F581" s="24"/>
      <c r="G581" s="24"/>
      <c r="H581" s="24"/>
      <c r="I581" s="25">
        <f t="shared" si="30"/>
        <v>0</v>
      </c>
      <c r="J581" s="24"/>
      <c r="K581" s="38"/>
    </row>
    <row r="582" spans="1:11" ht="15.75" customHeight="1" thickBot="1">
      <c r="A582" s="32"/>
      <c r="B582" s="33" t="s">
        <v>150</v>
      </c>
      <c r="C582" s="32"/>
      <c r="D582" s="33"/>
      <c r="E582" s="33"/>
      <c r="F582" s="33"/>
      <c r="G582" s="33"/>
      <c r="H582" s="33"/>
      <c r="I582" s="35">
        <f t="shared" si="30"/>
        <v>0</v>
      </c>
      <c r="J582" s="26"/>
      <c r="K582" s="27"/>
    </row>
    <row r="583" spans="1:11" ht="15.75" customHeight="1">
      <c r="A583" s="22" t="s">
        <v>151</v>
      </c>
      <c r="B583" s="24" t="s">
        <v>152</v>
      </c>
      <c r="C583" s="22"/>
      <c r="D583" s="24"/>
      <c r="E583" s="24"/>
      <c r="F583" s="24"/>
      <c r="G583" s="24"/>
      <c r="H583" s="24"/>
      <c r="I583" s="25">
        <f t="shared" si="30"/>
        <v>0</v>
      </c>
      <c r="J583" s="24"/>
      <c r="K583" s="38"/>
    </row>
    <row r="584" spans="1:11" ht="15.75" customHeight="1">
      <c r="A584" s="32"/>
      <c r="B584" s="33" t="s">
        <v>153</v>
      </c>
      <c r="C584" s="32"/>
      <c r="D584" s="33"/>
      <c r="E584" s="33"/>
      <c r="F584" s="33"/>
      <c r="G584" s="33"/>
      <c r="H584" s="33"/>
      <c r="I584" s="35">
        <f t="shared" si="30"/>
        <v>0</v>
      </c>
      <c r="J584" s="26"/>
      <c r="K584" s="27"/>
    </row>
    <row r="585" spans="1:11" ht="15.75" customHeight="1" thickBot="1">
      <c r="A585" s="28"/>
      <c r="B585" s="20" t="s">
        <v>154</v>
      </c>
      <c r="C585" s="28"/>
      <c r="D585" s="20"/>
      <c r="E585" s="20"/>
      <c r="F585" s="20"/>
      <c r="G585" s="20"/>
      <c r="H585" s="20"/>
      <c r="I585" s="30">
        <f t="shared" si="30"/>
        <v>0</v>
      </c>
      <c r="J585" s="20"/>
      <c r="K585" s="31"/>
    </row>
    <row r="586" spans="1:11" ht="15.75" customHeight="1">
      <c r="A586" s="32" t="s">
        <v>155</v>
      </c>
      <c r="B586" s="33" t="s">
        <v>156</v>
      </c>
      <c r="C586" s="32"/>
      <c r="D586" s="33"/>
      <c r="E586" s="33"/>
      <c r="F586" s="33"/>
      <c r="G586" s="33"/>
      <c r="H586" s="33"/>
      <c r="I586" s="35">
        <f t="shared" si="30"/>
        <v>0</v>
      </c>
      <c r="J586" s="26"/>
      <c r="K586" s="27"/>
    </row>
    <row r="587" spans="1:11" ht="15.75" customHeight="1" thickBot="1">
      <c r="A587" s="28"/>
      <c r="B587" s="20" t="s">
        <v>157</v>
      </c>
      <c r="C587" s="28"/>
      <c r="D587" s="20"/>
      <c r="E587" s="20"/>
      <c r="F587" s="20"/>
      <c r="G587" s="20">
        <v>3</v>
      </c>
      <c r="H587" s="20"/>
      <c r="I587" s="30">
        <f t="shared" si="30"/>
        <v>3</v>
      </c>
      <c r="J587" s="20"/>
      <c r="K587" s="31"/>
    </row>
    <row r="588" spans="1:11" ht="15.75" customHeight="1">
      <c r="A588" s="32" t="s">
        <v>158</v>
      </c>
      <c r="B588" s="33" t="s">
        <v>159</v>
      </c>
      <c r="C588" s="32"/>
      <c r="D588" s="33"/>
      <c r="E588" s="33"/>
      <c r="F588" s="33"/>
      <c r="G588" s="33"/>
      <c r="H588" s="33"/>
      <c r="I588" s="35">
        <f t="shared" si="30"/>
        <v>0</v>
      </c>
      <c r="J588" s="26"/>
      <c r="K588" s="27"/>
    </row>
    <row r="589" spans="1:11" ht="15.75" customHeight="1" thickBot="1">
      <c r="A589" s="32"/>
      <c r="B589" s="33" t="s">
        <v>160</v>
      </c>
      <c r="C589" s="36"/>
      <c r="D589" s="26"/>
      <c r="E589" s="26"/>
      <c r="F589" s="26"/>
      <c r="G589" s="26"/>
      <c r="H589" s="26"/>
      <c r="I589" s="37">
        <f t="shared" si="30"/>
        <v>0</v>
      </c>
      <c r="J589" s="26"/>
      <c r="K589" s="27"/>
    </row>
    <row r="590" spans="1:11" ht="15.75" customHeight="1">
      <c r="A590" s="22" t="s">
        <v>161</v>
      </c>
      <c r="B590" s="24" t="s">
        <v>162</v>
      </c>
      <c r="C590" s="22"/>
      <c r="D590" s="24"/>
      <c r="E590" s="24"/>
      <c r="F590" s="24"/>
      <c r="G590" s="24"/>
      <c r="H590" s="24"/>
      <c r="I590" s="25">
        <f t="shared" si="30"/>
        <v>0</v>
      </c>
      <c r="J590" s="24"/>
      <c r="K590" s="38"/>
    </row>
    <row r="591" spans="1:11" ht="15.75" customHeight="1" thickBot="1">
      <c r="A591" s="32"/>
      <c r="B591" s="33" t="s">
        <v>163</v>
      </c>
      <c r="C591" s="32"/>
      <c r="D591" s="33"/>
      <c r="E591" s="33"/>
      <c r="F591" s="33"/>
      <c r="G591" s="33"/>
      <c r="H591" s="33"/>
      <c r="I591" s="35">
        <f t="shared" si="30"/>
        <v>0</v>
      </c>
      <c r="J591" s="26"/>
      <c r="K591" s="27"/>
    </row>
    <row r="592" spans="1:11" ht="15.75" customHeight="1">
      <c r="A592" s="22" t="s">
        <v>164</v>
      </c>
      <c r="B592" s="24" t="s">
        <v>165</v>
      </c>
      <c r="C592" s="22"/>
      <c r="D592" s="24"/>
      <c r="E592" s="24"/>
      <c r="F592" s="24"/>
      <c r="G592" s="24"/>
      <c r="H592" s="24"/>
      <c r="I592" s="25">
        <f t="shared" si="30"/>
        <v>0</v>
      </c>
      <c r="J592" s="24"/>
      <c r="K592" s="38"/>
    </row>
    <row r="593" spans="1:11" ht="15.75" customHeight="1" thickBot="1">
      <c r="A593" s="32"/>
      <c r="B593" s="33" t="s">
        <v>166</v>
      </c>
      <c r="C593" s="32"/>
      <c r="D593" s="33"/>
      <c r="E593" s="33"/>
      <c r="F593" s="33"/>
      <c r="G593" s="33"/>
      <c r="H593" s="33"/>
      <c r="I593" s="35">
        <f t="shared" si="30"/>
        <v>0</v>
      </c>
      <c r="J593" s="26"/>
      <c r="K593" s="27"/>
    </row>
    <row r="594" spans="1:11" ht="15.75" customHeight="1">
      <c r="A594" s="22" t="s">
        <v>167</v>
      </c>
      <c r="B594" s="24" t="s">
        <v>168</v>
      </c>
      <c r="C594" s="22"/>
      <c r="D594" s="24"/>
      <c r="E594" s="24"/>
      <c r="F594" s="24"/>
      <c r="G594" s="24"/>
      <c r="H594" s="24"/>
      <c r="I594" s="25">
        <f t="shared" si="30"/>
        <v>0</v>
      </c>
      <c r="J594" s="24"/>
      <c r="K594" s="38"/>
    </row>
    <row r="595" spans="1:11" ht="15.75" customHeight="1">
      <c r="A595" s="32"/>
      <c r="B595" s="33" t="s">
        <v>169</v>
      </c>
      <c r="C595" s="32"/>
      <c r="D595" s="33"/>
      <c r="E595" s="33"/>
      <c r="F595" s="33"/>
      <c r="G595" s="33"/>
      <c r="H595" s="33"/>
      <c r="I595" s="35">
        <f t="shared" si="30"/>
        <v>0</v>
      </c>
      <c r="J595" s="26"/>
      <c r="K595" s="27"/>
    </row>
    <row r="596" spans="1:11" ht="15.75" customHeight="1" thickBot="1">
      <c r="A596" s="28"/>
      <c r="B596" s="20" t="s">
        <v>170</v>
      </c>
      <c r="C596" s="28"/>
      <c r="D596" s="20"/>
      <c r="E596" s="20"/>
      <c r="F596" s="20"/>
      <c r="G596" s="20"/>
      <c r="H596" s="20"/>
      <c r="I596" s="30">
        <f t="shared" si="30"/>
        <v>0</v>
      </c>
      <c r="J596" s="20"/>
      <c r="K596" s="31"/>
    </row>
    <row r="597" spans="1:11" ht="15.75" customHeight="1">
      <c r="A597" s="32" t="s">
        <v>171</v>
      </c>
      <c r="B597" s="33" t="s">
        <v>172</v>
      </c>
      <c r="C597" s="32"/>
      <c r="D597" s="33"/>
      <c r="E597" s="33"/>
      <c r="F597" s="33"/>
      <c r="G597" s="33"/>
      <c r="H597" s="33"/>
      <c r="I597" s="35">
        <f t="shared" si="30"/>
        <v>0</v>
      </c>
      <c r="J597" s="26"/>
      <c r="K597" s="27"/>
    </row>
    <row r="598" spans="1:11" ht="15.75" customHeight="1" thickBot="1">
      <c r="A598" s="28"/>
      <c r="B598" s="20" t="s">
        <v>173</v>
      </c>
      <c r="C598" s="28"/>
      <c r="D598" s="20"/>
      <c r="E598" s="20"/>
      <c r="F598" s="20"/>
      <c r="G598" s="20"/>
      <c r="H598" s="20"/>
      <c r="I598" s="30">
        <f t="shared" si="30"/>
        <v>0</v>
      </c>
      <c r="J598" s="20"/>
      <c r="K598" s="31"/>
    </row>
    <row r="599" spans="1:11" ht="15.75" customHeight="1" thickBot="1">
      <c r="A599" s="39" t="s">
        <v>32</v>
      </c>
      <c r="B599" s="40"/>
      <c r="C599" s="28">
        <f aca="true" t="shared" si="31" ref="C599:H599">SUM(C573:C598)</f>
        <v>0</v>
      </c>
      <c r="D599" s="20">
        <f t="shared" si="31"/>
        <v>0</v>
      </c>
      <c r="E599" s="20">
        <f t="shared" si="31"/>
        <v>0</v>
      </c>
      <c r="F599" s="20">
        <f t="shared" si="31"/>
        <v>0</v>
      </c>
      <c r="G599" s="20">
        <f t="shared" si="31"/>
        <v>3</v>
      </c>
      <c r="H599" s="20">
        <f t="shared" si="31"/>
        <v>0</v>
      </c>
      <c r="I599" s="30">
        <f t="shared" si="30"/>
        <v>3</v>
      </c>
      <c r="J599" s="20">
        <f>SUM(J573:J598)</f>
        <v>0</v>
      </c>
      <c r="K599" s="31">
        <f>SUM(K573:K598)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5" ht="21.75" customHeight="1">
      <c r="A1" s="43" t="s">
        <v>19</v>
      </c>
      <c r="B1" s="5"/>
      <c r="C1" s="5"/>
      <c r="D1"/>
      <c r="E1" s="6"/>
      <c r="F1" s="5"/>
      <c r="G1" s="6" t="s">
        <v>103</v>
      </c>
      <c r="H1" s="5"/>
      <c r="I1" s="5"/>
      <c r="J1" s="5"/>
      <c r="K1" s="5"/>
      <c r="L1"/>
      <c r="M1" s="5"/>
      <c r="N1" s="5"/>
      <c r="O1" s="183"/>
    </row>
    <row r="2" spans="1:15" ht="21.75" customHeight="1" thickBot="1">
      <c r="A2" s="43" t="s">
        <v>21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  <c r="O2" s="183"/>
    </row>
    <row r="3" spans="1:18" ht="21.75" customHeight="1">
      <c r="A3" s="12"/>
      <c r="B3" s="119"/>
      <c r="C3" s="117" t="s">
        <v>104</v>
      </c>
      <c r="D3" s="117"/>
      <c r="E3" s="117"/>
      <c r="F3" s="117"/>
      <c r="G3" s="15"/>
      <c r="H3" s="117" t="s">
        <v>105</v>
      </c>
      <c r="I3" s="117"/>
      <c r="J3" s="117"/>
      <c r="K3" s="117"/>
      <c r="L3" s="15"/>
      <c r="M3" s="117" t="s">
        <v>106</v>
      </c>
      <c r="N3" s="117"/>
      <c r="O3" s="117"/>
      <c r="P3" s="15"/>
      <c r="Q3" s="184" t="s">
        <v>107</v>
      </c>
      <c r="R3" s="185"/>
    </row>
    <row r="4" spans="1:18" ht="25.5" customHeight="1" thickBot="1">
      <c r="A4" s="78" t="s">
        <v>24</v>
      </c>
      <c r="B4" s="120" t="s">
        <v>25</v>
      </c>
      <c r="C4" s="186" t="s">
        <v>108</v>
      </c>
      <c r="D4" s="187"/>
      <c r="E4" s="188" t="s">
        <v>200</v>
      </c>
      <c r="F4" s="189" t="s">
        <v>109</v>
      </c>
      <c r="G4" s="190" t="s">
        <v>221</v>
      </c>
      <c r="H4" s="191" t="s">
        <v>108</v>
      </c>
      <c r="I4" s="192"/>
      <c r="J4" s="193" t="s">
        <v>110</v>
      </c>
      <c r="K4" s="193" t="s">
        <v>111</v>
      </c>
      <c r="L4" s="194" t="s">
        <v>221</v>
      </c>
      <c r="M4" s="191" t="s">
        <v>108</v>
      </c>
      <c r="N4" s="192"/>
      <c r="O4" s="191" t="s">
        <v>35</v>
      </c>
      <c r="P4" s="190" t="s">
        <v>221</v>
      </c>
      <c r="Q4" s="188" t="s">
        <v>112</v>
      </c>
      <c r="R4" s="195" t="s">
        <v>221</v>
      </c>
    </row>
    <row r="5" spans="1:18" ht="21.75" customHeight="1">
      <c r="A5" s="22" t="s">
        <v>36</v>
      </c>
      <c r="B5" s="167" t="s">
        <v>137</v>
      </c>
      <c r="C5" s="196"/>
      <c r="D5" s="197"/>
      <c r="E5" s="83"/>
      <c r="F5" s="83"/>
      <c r="G5" s="84"/>
      <c r="H5" s="198" t="s">
        <v>113</v>
      </c>
      <c r="I5" s="198">
        <v>2</v>
      </c>
      <c r="J5" s="199"/>
      <c r="K5" s="199">
        <v>240</v>
      </c>
      <c r="L5" s="200">
        <v>0</v>
      </c>
      <c r="M5" s="201"/>
      <c r="N5" s="201"/>
      <c r="O5" s="199"/>
      <c r="P5" s="27"/>
      <c r="Q5" s="202">
        <f aca="true" t="shared" si="0" ref="Q5:Q30">SUM(E5-F5+J5-K5+O5)</f>
        <v>-240</v>
      </c>
      <c r="R5" s="203">
        <f aca="true" t="shared" si="1" ref="R5:R30">SUM(G5+L5+P5)</f>
        <v>0</v>
      </c>
    </row>
    <row r="6" spans="1:18" ht="21.75" customHeight="1" thickBot="1">
      <c r="A6" s="28"/>
      <c r="B6" s="81" t="s">
        <v>138</v>
      </c>
      <c r="C6" s="204" t="s">
        <v>114</v>
      </c>
      <c r="D6" s="189">
        <v>1</v>
      </c>
      <c r="E6" s="91">
        <v>700</v>
      </c>
      <c r="F6" s="91"/>
      <c r="G6" s="92">
        <v>0</v>
      </c>
      <c r="H6" s="205"/>
      <c r="I6" s="205"/>
      <c r="J6" s="206"/>
      <c r="K6" s="206"/>
      <c r="L6" s="207"/>
      <c r="M6" s="208"/>
      <c r="N6" s="208"/>
      <c r="O6" s="206"/>
      <c r="P6" s="31"/>
      <c r="Q6" s="209">
        <f t="shared" si="0"/>
        <v>700</v>
      </c>
      <c r="R6" s="210">
        <f t="shared" si="1"/>
        <v>0</v>
      </c>
    </row>
    <row r="7" spans="1:18" ht="21.75" customHeight="1">
      <c r="A7" s="32" t="s">
        <v>139</v>
      </c>
      <c r="B7" s="173" t="s">
        <v>140</v>
      </c>
      <c r="C7" s="211"/>
      <c r="D7" s="212"/>
      <c r="E7" s="94"/>
      <c r="F7" s="94"/>
      <c r="G7" s="89"/>
      <c r="H7" s="198"/>
      <c r="I7" s="198"/>
      <c r="J7" s="199"/>
      <c r="K7" s="199"/>
      <c r="L7" s="200"/>
      <c r="M7" s="201"/>
      <c r="N7" s="201"/>
      <c r="O7" s="199"/>
      <c r="P7" s="27"/>
      <c r="Q7" s="202">
        <f t="shared" si="0"/>
        <v>0</v>
      </c>
      <c r="R7" s="203">
        <f t="shared" si="1"/>
        <v>0</v>
      </c>
    </row>
    <row r="8" spans="1:18" ht="21.75" customHeight="1" thickBot="1">
      <c r="A8" s="28"/>
      <c r="B8" s="81" t="s">
        <v>141</v>
      </c>
      <c r="C8" s="204"/>
      <c r="D8" s="189"/>
      <c r="E8" s="91"/>
      <c r="F8" s="91"/>
      <c r="G8" s="92"/>
      <c r="H8" s="205"/>
      <c r="I8" s="205"/>
      <c r="J8" s="206"/>
      <c r="K8" s="206"/>
      <c r="L8" s="207"/>
      <c r="M8" s="208"/>
      <c r="N8" s="205"/>
      <c r="O8" s="206"/>
      <c r="P8" s="31"/>
      <c r="Q8" s="209">
        <f t="shared" si="0"/>
        <v>0</v>
      </c>
      <c r="R8" s="210">
        <f t="shared" si="1"/>
        <v>0</v>
      </c>
    </row>
    <row r="9" spans="1:18" ht="21.75" customHeight="1">
      <c r="A9" s="32" t="s">
        <v>142</v>
      </c>
      <c r="B9" s="173" t="s">
        <v>143</v>
      </c>
      <c r="C9" s="211"/>
      <c r="D9" s="212"/>
      <c r="E9" s="94"/>
      <c r="F9" s="94"/>
      <c r="G9" s="89"/>
      <c r="H9" s="198"/>
      <c r="I9" s="198"/>
      <c r="J9" s="199"/>
      <c r="K9" s="199"/>
      <c r="L9" s="200"/>
      <c r="M9" s="201"/>
      <c r="N9" s="201"/>
      <c r="O9" s="199"/>
      <c r="P9" s="27"/>
      <c r="Q9" s="202">
        <f t="shared" si="0"/>
        <v>0</v>
      </c>
      <c r="R9" s="203">
        <f t="shared" si="1"/>
        <v>0</v>
      </c>
    </row>
    <row r="10" spans="1:18" ht="21.75" customHeight="1" thickBot="1">
      <c r="A10" s="32"/>
      <c r="B10" s="173" t="s">
        <v>144</v>
      </c>
      <c r="C10" s="211"/>
      <c r="D10" s="212"/>
      <c r="E10" s="94"/>
      <c r="F10" s="94"/>
      <c r="G10" s="89"/>
      <c r="H10" s="198"/>
      <c r="I10" s="198"/>
      <c r="J10" s="199"/>
      <c r="K10" s="199"/>
      <c r="L10" s="200"/>
      <c r="M10" s="201"/>
      <c r="N10" s="201"/>
      <c r="O10" s="199"/>
      <c r="P10" s="27"/>
      <c r="Q10" s="202">
        <f t="shared" si="0"/>
        <v>0</v>
      </c>
      <c r="R10" s="203">
        <f t="shared" si="1"/>
        <v>0</v>
      </c>
    </row>
    <row r="11" spans="1:18" ht="21.75" customHeight="1">
      <c r="A11" s="22" t="s">
        <v>145</v>
      </c>
      <c r="B11" s="174" t="s">
        <v>146</v>
      </c>
      <c r="C11" s="196"/>
      <c r="D11" s="197"/>
      <c r="E11" s="83"/>
      <c r="F11" s="83"/>
      <c r="G11" s="84"/>
      <c r="H11" s="213"/>
      <c r="I11" s="213"/>
      <c r="J11" s="214"/>
      <c r="K11" s="214"/>
      <c r="L11" s="38"/>
      <c r="M11" s="196"/>
      <c r="N11" s="196"/>
      <c r="O11" s="214"/>
      <c r="P11" s="38"/>
      <c r="Q11" s="215">
        <f t="shared" si="0"/>
        <v>0</v>
      </c>
      <c r="R11" s="216">
        <f t="shared" si="1"/>
        <v>0</v>
      </c>
    </row>
    <row r="12" spans="1:18" ht="21.75" customHeight="1" thickBot="1">
      <c r="A12" s="32"/>
      <c r="B12" s="173" t="s">
        <v>147</v>
      </c>
      <c r="C12" s="211"/>
      <c r="D12" s="212"/>
      <c r="E12" s="94"/>
      <c r="F12" s="94"/>
      <c r="G12" s="89"/>
      <c r="H12" s="198"/>
      <c r="I12" s="198"/>
      <c r="J12" s="199"/>
      <c r="K12" s="199"/>
      <c r="L12" s="200"/>
      <c r="M12" s="201"/>
      <c r="N12" s="201"/>
      <c r="O12" s="199"/>
      <c r="P12" s="27"/>
      <c r="Q12" s="202">
        <f t="shared" si="0"/>
        <v>0</v>
      </c>
      <c r="R12" s="203">
        <f t="shared" si="1"/>
        <v>0</v>
      </c>
    </row>
    <row r="13" spans="1:18" ht="21.75" customHeight="1">
      <c r="A13" s="22" t="s">
        <v>148</v>
      </c>
      <c r="B13" s="174" t="s">
        <v>149</v>
      </c>
      <c r="C13" s="196"/>
      <c r="D13" s="197"/>
      <c r="E13" s="83"/>
      <c r="F13" s="83"/>
      <c r="G13" s="84"/>
      <c r="H13" s="213"/>
      <c r="I13" s="213"/>
      <c r="J13" s="214"/>
      <c r="K13" s="214"/>
      <c r="L13" s="38"/>
      <c r="M13" s="196" t="s">
        <v>115</v>
      </c>
      <c r="N13" s="196">
        <v>1</v>
      </c>
      <c r="O13" s="214">
        <v>25</v>
      </c>
      <c r="P13" s="38">
        <v>0</v>
      </c>
      <c r="Q13" s="215">
        <f t="shared" si="0"/>
        <v>25</v>
      </c>
      <c r="R13" s="216">
        <f t="shared" si="1"/>
        <v>0</v>
      </c>
    </row>
    <row r="14" spans="1:18" ht="21.75" customHeight="1" thickBot="1">
      <c r="A14" s="32"/>
      <c r="B14" s="173" t="s">
        <v>150</v>
      </c>
      <c r="C14" s="211"/>
      <c r="D14" s="212"/>
      <c r="E14" s="94"/>
      <c r="F14" s="94"/>
      <c r="G14" s="89"/>
      <c r="H14" s="198"/>
      <c r="I14" s="198"/>
      <c r="J14" s="199"/>
      <c r="K14" s="199"/>
      <c r="L14" s="200"/>
      <c r="M14" s="201"/>
      <c r="N14" s="201"/>
      <c r="O14" s="199"/>
      <c r="P14" s="27"/>
      <c r="Q14" s="202">
        <f t="shared" si="0"/>
        <v>0</v>
      </c>
      <c r="R14" s="203">
        <f t="shared" si="1"/>
        <v>0</v>
      </c>
    </row>
    <row r="15" spans="1:18" ht="21.75" customHeight="1">
      <c r="A15" s="22" t="s">
        <v>151</v>
      </c>
      <c r="B15" s="174" t="s">
        <v>152</v>
      </c>
      <c r="C15" s="196"/>
      <c r="D15" s="197"/>
      <c r="E15" s="83"/>
      <c r="F15" s="83"/>
      <c r="G15" s="84"/>
      <c r="H15" s="213"/>
      <c r="I15" s="213"/>
      <c r="J15" s="214"/>
      <c r="K15" s="214"/>
      <c r="L15" s="38"/>
      <c r="M15" s="196"/>
      <c r="N15" s="196"/>
      <c r="O15" s="214"/>
      <c r="P15" s="38"/>
      <c r="Q15" s="215">
        <f t="shared" si="0"/>
        <v>0</v>
      </c>
      <c r="R15" s="216">
        <f t="shared" si="1"/>
        <v>0</v>
      </c>
    </row>
    <row r="16" spans="1:18" ht="21.75" customHeight="1">
      <c r="A16" s="32"/>
      <c r="B16" s="173" t="s">
        <v>153</v>
      </c>
      <c r="C16" s="211"/>
      <c r="D16" s="212"/>
      <c r="E16" s="94"/>
      <c r="F16" s="94"/>
      <c r="G16" s="89"/>
      <c r="H16" s="198"/>
      <c r="I16" s="198"/>
      <c r="J16" s="199"/>
      <c r="K16" s="199"/>
      <c r="L16" s="200"/>
      <c r="M16" s="201"/>
      <c r="N16" s="201"/>
      <c r="O16" s="199"/>
      <c r="P16" s="27"/>
      <c r="Q16" s="202">
        <f t="shared" si="0"/>
        <v>0</v>
      </c>
      <c r="R16" s="203">
        <f t="shared" si="1"/>
        <v>0</v>
      </c>
    </row>
    <row r="17" spans="1:18" ht="21.75" customHeight="1" thickBot="1">
      <c r="A17" s="28"/>
      <c r="B17" s="81" t="s">
        <v>154</v>
      </c>
      <c r="C17" s="204"/>
      <c r="D17" s="189"/>
      <c r="E17" s="91"/>
      <c r="F17" s="91"/>
      <c r="G17" s="92"/>
      <c r="H17" s="205"/>
      <c r="I17" s="205"/>
      <c r="J17" s="206"/>
      <c r="K17" s="206"/>
      <c r="L17" s="207"/>
      <c r="M17" s="208"/>
      <c r="N17" s="208"/>
      <c r="O17" s="206"/>
      <c r="P17" s="31"/>
      <c r="Q17" s="209">
        <f t="shared" si="0"/>
        <v>0</v>
      </c>
      <c r="R17" s="210">
        <f t="shared" si="1"/>
        <v>0</v>
      </c>
    </row>
    <row r="18" spans="1:18" ht="21.75" customHeight="1">
      <c r="A18" s="32" t="s">
        <v>155</v>
      </c>
      <c r="B18" s="173" t="s">
        <v>156</v>
      </c>
      <c r="C18" s="211"/>
      <c r="D18" s="212"/>
      <c r="E18" s="94"/>
      <c r="F18" s="94"/>
      <c r="G18" s="89"/>
      <c r="H18" s="198"/>
      <c r="I18" s="198"/>
      <c r="J18" s="199"/>
      <c r="K18" s="199"/>
      <c r="L18" s="200"/>
      <c r="M18" s="201"/>
      <c r="N18" s="201"/>
      <c r="O18" s="199"/>
      <c r="P18" s="27"/>
      <c r="Q18" s="202">
        <f t="shared" si="0"/>
        <v>0</v>
      </c>
      <c r="R18" s="203">
        <f t="shared" si="1"/>
        <v>0</v>
      </c>
    </row>
    <row r="19" spans="1:18" ht="21.75" customHeight="1" thickBot="1">
      <c r="A19" s="28"/>
      <c r="B19" s="81" t="s">
        <v>157</v>
      </c>
      <c r="C19" s="204"/>
      <c r="D19" s="189"/>
      <c r="E19" s="91"/>
      <c r="F19" s="91"/>
      <c r="G19" s="92"/>
      <c r="H19" s="205"/>
      <c r="I19" s="205"/>
      <c r="J19" s="206"/>
      <c r="K19" s="206"/>
      <c r="L19" s="207"/>
      <c r="M19" s="208"/>
      <c r="N19" s="208"/>
      <c r="O19" s="206"/>
      <c r="P19" s="31"/>
      <c r="Q19" s="209">
        <f t="shared" si="0"/>
        <v>0</v>
      </c>
      <c r="R19" s="210">
        <f t="shared" si="1"/>
        <v>0</v>
      </c>
    </row>
    <row r="20" spans="1:18" ht="21.75" customHeight="1">
      <c r="A20" s="32" t="s">
        <v>158</v>
      </c>
      <c r="B20" s="173" t="s">
        <v>159</v>
      </c>
      <c r="C20" s="211"/>
      <c r="D20" s="212"/>
      <c r="E20" s="94"/>
      <c r="F20" s="94"/>
      <c r="G20" s="89"/>
      <c r="H20" s="198"/>
      <c r="I20" s="198"/>
      <c r="J20" s="199"/>
      <c r="K20" s="199"/>
      <c r="L20" s="200"/>
      <c r="M20" s="201"/>
      <c r="N20" s="201"/>
      <c r="O20" s="199"/>
      <c r="P20" s="27"/>
      <c r="Q20" s="202">
        <f t="shared" si="0"/>
        <v>0</v>
      </c>
      <c r="R20" s="203">
        <f t="shared" si="1"/>
        <v>0</v>
      </c>
    </row>
    <row r="21" spans="1:18" ht="21.75" customHeight="1" thickBot="1">
      <c r="A21" s="32"/>
      <c r="B21" s="173" t="s">
        <v>160</v>
      </c>
      <c r="C21" s="211"/>
      <c r="D21" s="212"/>
      <c r="E21" s="94"/>
      <c r="F21" s="94"/>
      <c r="G21" s="89"/>
      <c r="H21" s="198"/>
      <c r="I21" s="198"/>
      <c r="J21" s="199"/>
      <c r="K21" s="199"/>
      <c r="L21" s="200"/>
      <c r="M21" s="201"/>
      <c r="N21" s="201"/>
      <c r="O21" s="199"/>
      <c r="P21" s="27"/>
      <c r="Q21" s="202">
        <f t="shared" si="0"/>
        <v>0</v>
      </c>
      <c r="R21" s="203">
        <f t="shared" si="1"/>
        <v>0</v>
      </c>
    </row>
    <row r="22" spans="1:18" ht="21.75" customHeight="1">
      <c r="A22" s="22" t="s">
        <v>161</v>
      </c>
      <c r="B22" s="174" t="s">
        <v>162</v>
      </c>
      <c r="C22" s="196"/>
      <c r="D22" s="197"/>
      <c r="E22" s="83"/>
      <c r="F22" s="83"/>
      <c r="G22" s="84"/>
      <c r="H22" s="213"/>
      <c r="I22" s="213"/>
      <c r="J22" s="214"/>
      <c r="K22" s="214"/>
      <c r="L22" s="38"/>
      <c r="M22" s="196"/>
      <c r="N22" s="196"/>
      <c r="O22" s="214"/>
      <c r="P22" s="38"/>
      <c r="Q22" s="215">
        <f t="shared" si="0"/>
        <v>0</v>
      </c>
      <c r="R22" s="216">
        <f t="shared" si="1"/>
        <v>0</v>
      </c>
    </row>
    <row r="23" spans="1:18" ht="21.75" customHeight="1" thickBot="1">
      <c r="A23" s="32"/>
      <c r="B23" s="173" t="s">
        <v>163</v>
      </c>
      <c r="C23" s="211"/>
      <c r="D23" s="212"/>
      <c r="E23" s="94"/>
      <c r="F23" s="94"/>
      <c r="G23" s="89"/>
      <c r="H23" s="198"/>
      <c r="I23" s="198"/>
      <c r="J23" s="199"/>
      <c r="K23" s="199"/>
      <c r="L23" s="200"/>
      <c r="M23" s="201"/>
      <c r="N23" s="201"/>
      <c r="O23" s="199"/>
      <c r="P23" s="27"/>
      <c r="Q23" s="202">
        <f t="shared" si="0"/>
        <v>0</v>
      </c>
      <c r="R23" s="203">
        <f t="shared" si="1"/>
        <v>0</v>
      </c>
    </row>
    <row r="24" spans="1:18" ht="21.75" customHeight="1">
      <c r="A24" s="22" t="s">
        <v>164</v>
      </c>
      <c r="B24" s="174" t="s">
        <v>165</v>
      </c>
      <c r="C24" s="196"/>
      <c r="D24" s="197"/>
      <c r="E24" s="83"/>
      <c r="F24" s="83"/>
      <c r="G24" s="84"/>
      <c r="H24" s="213"/>
      <c r="I24" s="213"/>
      <c r="J24" s="214"/>
      <c r="K24" s="214"/>
      <c r="L24" s="38"/>
      <c r="M24" s="196"/>
      <c r="N24" s="196"/>
      <c r="O24" s="214"/>
      <c r="P24" s="38"/>
      <c r="Q24" s="215">
        <f t="shared" si="0"/>
        <v>0</v>
      </c>
      <c r="R24" s="216">
        <f t="shared" si="1"/>
        <v>0</v>
      </c>
    </row>
    <row r="25" spans="1:18" ht="21.75" customHeight="1" thickBot="1">
      <c r="A25" s="32"/>
      <c r="B25" s="173" t="s">
        <v>166</v>
      </c>
      <c r="C25" s="211"/>
      <c r="D25" s="212"/>
      <c r="E25" s="94"/>
      <c r="F25" s="94"/>
      <c r="G25" s="89"/>
      <c r="H25" s="198"/>
      <c r="I25" s="198"/>
      <c r="J25" s="199"/>
      <c r="K25" s="199"/>
      <c r="L25" s="200"/>
      <c r="M25" s="201"/>
      <c r="N25" s="201"/>
      <c r="O25" s="199"/>
      <c r="P25" s="27"/>
      <c r="Q25" s="202">
        <f t="shared" si="0"/>
        <v>0</v>
      </c>
      <c r="R25" s="203">
        <f t="shared" si="1"/>
        <v>0</v>
      </c>
    </row>
    <row r="26" spans="1:18" ht="21.75" customHeight="1">
      <c r="A26" s="22" t="s">
        <v>167</v>
      </c>
      <c r="B26" s="174" t="s">
        <v>168</v>
      </c>
      <c r="C26" s="196"/>
      <c r="D26" s="197"/>
      <c r="E26" s="83"/>
      <c r="F26" s="83"/>
      <c r="G26" s="84"/>
      <c r="H26" s="213"/>
      <c r="I26" s="213"/>
      <c r="J26" s="214"/>
      <c r="K26" s="214"/>
      <c r="L26" s="38"/>
      <c r="M26" s="196"/>
      <c r="N26" s="196"/>
      <c r="O26" s="214"/>
      <c r="P26" s="38"/>
      <c r="Q26" s="215">
        <f t="shared" si="0"/>
        <v>0</v>
      </c>
      <c r="R26" s="216">
        <f t="shared" si="1"/>
        <v>0</v>
      </c>
    </row>
    <row r="27" spans="1:18" ht="21.75" customHeight="1">
      <c r="A27" s="32"/>
      <c r="B27" s="173" t="s">
        <v>169</v>
      </c>
      <c r="C27" s="211"/>
      <c r="D27" s="212"/>
      <c r="E27" s="94"/>
      <c r="F27" s="94"/>
      <c r="G27" s="89"/>
      <c r="H27" s="198"/>
      <c r="I27" s="198"/>
      <c r="J27" s="199"/>
      <c r="K27" s="199"/>
      <c r="L27" s="200"/>
      <c r="M27" s="201"/>
      <c r="N27" s="201"/>
      <c r="O27" s="199"/>
      <c r="P27" s="27"/>
      <c r="Q27" s="202">
        <f t="shared" si="0"/>
        <v>0</v>
      </c>
      <c r="R27" s="203">
        <f t="shared" si="1"/>
        <v>0</v>
      </c>
    </row>
    <row r="28" spans="1:18" ht="21.75" customHeight="1" thickBot="1">
      <c r="A28" s="28"/>
      <c r="B28" s="81" t="s">
        <v>170</v>
      </c>
      <c r="C28" s="204"/>
      <c r="D28" s="189"/>
      <c r="E28" s="91"/>
      <c r="F28" s="91"/>
      <c r="G28" s="92"/>
      <c r="H28" s="205"/>
      <c r="I28" s="205"/>
      <c r="J28" s="206"/>
      <c r="K28" s="206"/>
      <c r="L28" s="207"/>
      <c r="M28" s="208"/>
      <c r="N28" s="208"/>
      <c r="O28" s="206"/>
      <c r="P28" s="31"/>
      <c r="Q28" s="209">
        <f t="shared" si="0"/>
        <v>0</v>
      </c>
      <c r="R28" s="210">
        <f t="shared" si="1"/>
        <v>0</v>
      </c>
    </row>
    <row r="29" spans="1:18" ht="21.75" customHeight="1">
      <c r="A29" s="32" t="s">
        <v>171</v>
      </c>
      <c r="B29" s="173" t="s">
        <v>172</v>
      </c>
      <c r="C29" s="211"/>
      <c r="D29" s="212"/>
      <c r="E29" s="94"/>
      <c r="F29" s="94"/>
      <c r="G29" s="89"/>
      <c r="H29" s="198"/>
      <c r="I29" s="198"/>
      <c r="J29" s="199"/>
      <c r="K29" s="199"/>
      <c r="L29" s="200"/>
      <c r="M29" s="201"/>
      <c r="N29" s="201"/>
      <c r="O29" s="199"/>
      <c r="P29" s="27"/>
      <c r="Q29" s="202">
        <f t="shared" si="0"/>
        <v>0</v>
      </c>
      <c r="R29" s="203">
        <f t="shared" si="1"/>
        <v>0</v>
      </c>
    </row>
    <row r="30" spans="1:18" ht="21.75" customHeight="1" thickBot="1">
      <c r="A30" s="28"/>
      <c r="B30" s="81" t="s">
        <v>173</v>
      </c>
      <c r="C30" s="204"/>
      <c r="D30" s="189"/>
      <c r="E30" s="91"/>
      <c r="F30" s="91"/>
      <c r="G30" s="92"/>
      <c r="H30" s="205"/>
      <c r="I30" s="205"/>
      <c r="J30" s="206"/>
      <c r="K30" s="206"/>
      <c r="L30" s="207"/>
      <c r="M30" s="208"/>
      <c r="N30" s="208"/>
      <c r="O30" s="206"/>
      <c r="P30" s="31"/>
      <c r="Q30" s="209">
        <f t="shared" si="0"/>
        <v>0</v>
      </c>
      <c r="R30" s="210">
        <f t="shared" si="1"/>
        <v>0</v>
      </c>
    </row>
    <row r="31" spans="1:18" ht="21.75" customHeight="1" thickBot="1">
      <c r="A31" s="28" t="s">
        <v>32</v>
      </c>
      <c r="B31" s="217"/>
      <c r="C31" s="128"/>
      <c r="D31" s="20">
        <f>SUM(D5:D30)</f>
        <v>1</v>
      </c>
      <c r="E31" s="218">
        <f>SUM(E5:E30)</f>
        <v>700</v>
      </c>
      <c r="F31" s="91">
        <f>SUM(F5:F30)</f>
        <v>0</v>
      </c>
      <c r="G31" s="219">
        <f>SUM(G5:G30)</f>
        <v>0</v>
      </c>
      <c r="H31" s="220"/>
      <c r="I31" s="221">
        <f>SUM(I5:I30)</f>
        <v>2</v>
      </c>
      <c r="J31" s="150">
        <f>SUM(J5:J30)</f>
        <v>0</v>
      </c>
      <c r="K31" s="150">
        <f>SUM(K5:K30)</f>
        <v>240</v>
      </c>
      <c r="L31" s="31">
        <f>SUM(L5:L30)</f>
        <v>0</v>
      </c>
      <c r="M31" s="128"/>
      <c r="N31" s="20">
        <f>SUM(N5:N30)</f>
        <v>1</v>
      </c>
      <c r="O31" s="218">
        <f>SUM(O5:O30)</f>
        <v>25</v>
      </c>
      <c r="P31" s="92">
        <f>SUM(P5:P30)</f>
        <v>0</v>
      </c>
      <c r="Q31" s="218">
        <f>SUM(Q5:Q30)</f>
        <v>485</v>
      </c>
      <c r="R31" s="92">
        <f>SUM(R5:R30)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3" t="s">
        <v>19</v>
      </c>
      <c r="B1" s="5"/>
      <c r="E1" s="6" t="s">
        <v>116</v>
      </c>
      <c r="F1" s="6"/>
      <c r="G1" s="5"/>
      <c r="H1" s="5"/>
    </row>
    <row r="2" spans="1:8" ht="19.5" customHeight="1" thickBot="1">
      <c r="A2" s="43" t="s">
        <v>21</v>
      </c>
      <c r="B2" s="5"/>
      <c r="C2" s="8"/>
      <c r="D2" s="5"/>
      <c r="E2" s="5"/>
      <c r="F2" s="5"/>
      <c r="G2" s="5"/>
      <c r="H2" s="5"/>
    </row>
    <row r="3" spans="1:8" ht="12">
      <c r="A3" s="44"/>
      <c r="B3" s="13"/>
      <c r="C3" s="117" t="s">
        <v>117</v>
      </c>
      <c r="D3" s="72"/>
      <c r="E3" s="72" t="s">
        <v>118</v>
      </c>
      <c r="F3" s="118" t="s">
        <v>88</v>
      </c>
      <c r="G3" s="118"/>
      <c r="H3" s="119"/>
    </row>
    <row r="4" spans="1:8" s="226" customFormat="1" ht="16.5" customHeight="1" thickBot="1">
      <c r="A4" s="222" t="s">
        <v>24</v>
      </c>
      <c r="B4" s="223" t="s">
        <v>25</v>
      </c>
      <c r="C4" s="224" t="s">
        <v>119</v>
      </c>
      <c r="D4" s="224" t="s">
        <v>120</v>
      </c>
      <c r="E4" s="223" t="s">
        <v>121</v>
      </c>
      <c r="F4" s="223" t="s">
        <v>263</v>
      </c>
      <c r="G4" s="223" t="s">
        <v>35</v>
      </c>
      <c r="H4" s="225" t="s">
        <v>32</v>
      </c>
    </row>
    <row r="5" spans="1:8" ht="12">
      <c r="A5" s="22" t="s">
        <v>36</v>
      </c>
      <c r="B5" s="23" t="s">
        <v>137</v>
      </c>
      <c r="C5" s="121"/>
      <c r="D5" s="122"/>
      <c r="E5" s="83">
        <f>'Alimentation élevages et Temps'!$J$6</f>
        <v>31</v>
      </c>
      <c r="F5" s="121"/>
      <c r="G5" s="122"/>
      <c r="H5" s="27">
        <f aca="true" t="shared" si="0" ref="H5:H31">SUM(D5+E5+G5)</f>
        <v>31</v>
      </c>
    </row>
    <row r="6" spans="1:8" ht="12.75" thickBot="1">
      <c r="A6" s="28"/>
      <c r="B6" s="20" t="s">
        <v>138</v>
      </c>
      <c r="C6" s="123"/>
      <c r="D6" s="88"/>
      <c r="E6" s="94">
        <f>'Alimentation élevages et Temps'!$J$7</f>
        <v>10.5</v>
      </c>
      <c r="F6" s="123"/>
      <c r="G6" s="88"/>
      <c r="H6" s="27">
        <f t="shared" si="0"/>
        <v>10.5</v>
      </c>
    </row>
    <row r="7" spans="1:8" ht="12">
      <c r="A7" s="32" t="s">
        <v>139</v>
      </c>
      <c r="B7" s="33" t="s">
        <v>140</v>
      </c>
      <c r="C7" s="121"/>
      <c r="D7" s="122"/>
      <c r="E7" s="83">
        <f>'Alimentation élevages et Temps'!$J$8</f>
        <v>0</v>
      </c>
      <c r="F7" s="121"/>
      <c r="G7" s="122"/>
      <c r="H7" s="227">
        <f t="shared" si="0"/>
        <v>0</v>
      </c>
    </row>
    <row r="8" spans="1:8" ht="12.75" thickBot="1">
      <c r="A8" s="28"/>
      <c r="B8" s="20" t="s">
        <v>141</v>
      </c>
      <c r="C8" s="123"/>
      <c r="D8" s="88"/>
      <c r="E8" s="94">
        <f>'Alimentation élevages et Temps'!$J$9</f>
        <v>0</v>
      </c>
      <c r="F8" s="123"/>
      <c r="G8" s="88"/>
      <c r="H8" s="27">
        <f t="shared" si="0"/>
        <v>0</v>
      </c>
    </row>
    <row r="9" spans="1:8" ht="12">
      <c r="A9" s="32" t="s">
        <v>142</v>
      </c>
      <c r="B9" s="33" t="s">
        <v>143</v>
      </c>
      <c r="C9" s="121"/>
      <c r="D9" s="122"/>
      <c r="E9" s="83">
        <f>'Alimentation élevages et Temps'!$J$10</f>
        <v>0</v>
      </c>
      <c r="F9" s="121"/>
      <c r="G9" s="122"/>
      <c r="H9" s="227">
        <f t="shared" si="0"/>
        <v>0</v>
      </c>
    </row>
    <row r="10" spans="1:8" ht="12.75" thickBot="1">
      <c r="A10" s="32"/>
      <c r="B10" s="33" t="s">
        <v>144</v>
      </c>
      <c r="C10" s="123"/>
      <c r="D10" s="88"/>
      <c r="E10" s="94">
        <f>'Alimentation élevages et Temps'!$J$11</f>
        <v>0</v>
      </c>
      <c r="F10" s="123"/>
      <c r="G10" s="88"/>
      <c r="H10" s="27">
        <f t="shared" si="0"/>
        <v>0</v>
      </c>
    </row>
    <row r="11" spans="1:8" ht="12">
      <c r="A11" s="22" t="s">
        <v>145</v>
      </c>
      <c r="B11" s="24" t="s">
        <v>146</v>
      </c>
      <c r="C11" s="121"/>
      <c r="D11" s="122"/>
      <c r="E11" s="83">
        <f>'Alimentation élevages et Temps'!$J$12</f>
        <v>0</v>
      </c>
      <c r="F11" s="121"/>
      <c r="G11" s="122"/>
      <c r="H11" s="38">
        <f t="shared" si="0"/>
        <v>0</v>
      </c>
    </row>
    <row r="12" spans="1:8" ht="12.75" thickBot="1">
      <c r="A12" s="32"/>
      <c r="B12" s="33" t="s">
        <v>147</v>
      </c>
      <c r="C12" s="228"/>
      <c r="D12" s="229"/>
      <c r="E12" s="60">
        <f>'Alimentation élevages et Temps'!$J$13</f>
        <v>0</v>
      </c>
      <c r="F12" s="228"/>
      <c r="G12" s="229"/>
      <c r="H12" s="230">
        <f t="shared" si="0"/>
        <v>0</v>
      </c>
    </row>
    <row r="13" spans="1:8" ht="12">
      <c r="A13" s="22" t="s">
        <v>148</v>
      </c>
      <c r="B13" s="24" t="s">
        <v>149</v>
      </c>
      <c r="C13" s="121"/>
      <c r="D13" s="122"/>
      <c r="E13" s="83">
        <f>'Alimentation élevages et Temps'!$J$14</f>
        <v>0</v>
      </c>
      <c r="F13" s="121"/>
      <c r="G13" s="122"/>
      <c r="H13" s="38">
        <f t="shared" si="0"/>
        <v>0</v>
      </c>
    </row>
    <row r="14" spans="1:8" ht="12.75" thickBot="1">
      <c r="A14" s="32"/>
      <c r="B14" s="33" t="s">
        <v>150</v>
      </c>
      <c r="C14" s="123"/>
      <c r="D14" s="88"/>
      <c r="E14" s="94">
        <f>'Alimentation élevages et Temps'!$J$15</f>
        <v>0</v>
      </c>
      <c r="F14" s="123"/>
      <c r="G14" s="88"/>
      <c r="H14" s="146">
        <f t="shared" si="0"/>
        <v>0</v>
      </c>
    </row>
    <row r="15" spans="1:8" ht="12">
      <c r="A15" s="22" t="s">
        <v>151</v>
      </c>
      <c r="B15" s="24" t="s">
        <v>152</v>
      </c>
      <c r="C15" s="121"/>
      <c r="D15" s="122"/>
      <c r="E15" s="83">
        <f>'Alimentation élevages et Temps'!$J$16</f>
        <v>0</v>
      </c>
      <c r="F15" s="121"/>
      <c r="G15" s="122"/>
      <c r="H15" s="38">
        <f t="shared" si="0"/>
        <v>0</v>
      </c>
    </row>
    <row r="16" spans="1:8" ht="12">
      <c r="A16" s="32"/>
      <c r="B16" s="33" t="s">
        <v>153</v>
      </c>
      <c r="C16" s="123"/>
      <c r="D16" s="88"/>
      <c r="E16" s="94">
        <f>'Alimentation élevages et Temps'!$J$17</f>
        <v>0</v>
      </c>
      <c r="F16" s="123"/>
      <c r="G16" s="88"/>
      <c r="H16" s="146">
        <f t="shared" si="0"/>
        <v>0</v>
      </c>
    </row>
    <row r="17" spans="1:8" ht="12.75" thickBot="1">
      <c r="A17" s="28"/>
      <c r="B17" s="20" t="s">
        <v>154</v>
      </c>
      <c r="C17" s="123"/>
      <c r="D17" s="88"/>
      <c r="E17" s="94">
        <f>'Alimentation élevages et Temps'!$J$18</f>
        <v>5</v>
      </c>
      <c r="F17" s="123"/>
      <c r="G17" s="88"/>
      <c r="H17" s="27">
        <f t="shared" si="0"/>
        <v>5</v>
      </c>
    </row>
    <row r="18" spans="1:8" ht="12">
      <c r="A18" s="32" t="s">
        <v>155</v>
      </c>
      <c r="B18" s="33" t="s">
        <v>156</v>
      </c>
      <c r="C18" s="121"/>
      <c r="D18" s="122"/>
      <c r="E18" s="83">
        <f>'Alimentation élevages et Temps'!$J$19</f>
        <v>5</v>
      </c>
      <c r="F18" s="121"/>
      <c r="G18" s="122"/>
      <c r="H18" s="227">
        <f t="shared" si="0"/>
        <v>5</v>
      </c>
    </row>
    <row r="19" spans="1:8" ht="12.75" thickBot="1">
      <c r="A19" s="28"/>
      <c r="B19" s="20" t="s">
        <v>157</v>
      </c>
      <c r="C19" s="123"/>
      <c r="D19" s="88"/>
      <c r="E19" s="94">
        <f>'Alimentation élevages et Temps'!$J$20</f>
        <v>5</v>
      </c>
      <c r="F19" s="123"/>
      <c r="G19" s="88"/>
      <c r="H19" s="27">
        <f t="shared" si="0"/>
        <v>5</v>
      </c>
    </row>
    <row r="20" spans="1:8" ht="12">
      <c r="A20" s="32" t="s">
        <v>158</v>
      </c>
      <c r="B20" s="33" t="s">
        <v>159</v>
      </c>
      <c r="C20" s="121"/>
      <c r="D20" s="122"/>
      <c r="E20" s="83">
        <f>'Alimentation élevages et Temps'!$J$21</f>
        <v>5</v>
      </c>
      <c r="F20" s="121"/>
      <c r="G20" s="122"/>
      <c r="H20" s="227">
        <f t="shared" si="0"/>
        <v>5</v>
      </c>
    </row>
    <row r="21" spans="1:8" ht="12.75" thickBot="1">
      <c r="A21" s="32"/>
      <c r="B21" s="33" t="s">
        <v>160</v>
      </c>
      <c r="C21" s="123"/>
      <c r="D21" s="88"/>
      <c r="E21" s="94">
        <f>'Alimentation élevages et Temps'!$J$22</f>
        <v>0</v>
      </c>
      <c r="F21" s="123"/>
      <c r="G21" s="88"/>
      <c r="H21" s="27">
        <f t="shared" si="0"/>
        <v>0</v>
      </c>
    </row>
    <row r="22" spans="1:8" ht="12">
      <c r="A22" s="22" t="s">
        <v>161</v>
      </c>
      <c r="B22" s="24" t="s">
        <v>162</v>
      </c>
      <c r="C22" s="121"/>
      <c r="D22" s="122"/>
      <c r="E22" s="83">
        <f>'Alimentation élevages et Temps'!$J$23</f>
        <v>0</v>
      </c>
      <c r="F22" s="121"/>
      <c r="G22" s="122"/>
      <c r="H22" s="38">
        <f t="shared" si="0"/>
        <v>0</v>
      </c>
    </row>
    <row r="23" spans="1:8" ht="12.75" thickBot="1">
      <c r="A23" s="32"/>
      <c r="B23" s="33" t="s">
        <v>163</v>
      </c>
      <c r="C23" s="123"/>
      <c r="D23" s="88"/>
      <c r="E23" s="94">
        <f>'Alimentation élevages et Temps'!$J$24</f>
        <v>0</v>
      </c>
      <c r="F23" s="123"/>
      <c r="G23" s="88"/>
      <c r="H23" s="146">
        <f t="shared" si="0"/>
        <v>0</v>
      </c>
    </row>
    <row r="24" spans="1:8" ht="12">
      <c r="A24" s="22" t="s">
        <v>164</v>
      </c>
      <c r="B24" s="24" t="s">
        <v>165</v>
      </c>
      <c r="C24" s="121"/>
      <c r="D24" s="122"/>
      <c r="E24" s="83">
        <f>'Alimentation élevages et Temps'!$J$25</f>
        <v>0</v>
      </c>
      <c r="F24" s="121"/>
      <c r="G24" s="122"/>
      <c r="H24" s="38">
        <f t="shared" si="0"/>
        <v>0</v>
      </c>
    </row>
    <row r="25" spans="1:8" ht="12.75" thickBot="1">
      <c r="A25" s="32"/>
      <c r="B25" s="33" t="s">
        <v>166</v>
      </c>
      <c r="C25" s="123"/>
      <c r="D25" s="88"/>
      <c r="E25" s="94">
        <f>'Alimentation élevages et Temps'!$J$26</f>
        <v>10</v>
      </c>
      <c r="F25" s="123"/>
      <c r="G25" s="88"/>
      <c r="H25" s="146">
        <f t="shared" si="0"/>
        <v>10</v>
      </c>
    </row>
    <row r="26" spans="1:8" ht="12">
      <c r="A26" s="22" t="s">
        <v>167</v>
      </c>
      <c r="B26" s="24" t="s">
        <v>168</v>
      </c>
      <c r="C26" s="121"/>
      <c r="D26" s="122"/>
      <c r="E26" s="83">
        <f>'Alimentation élevages et Temps'!$J$27</f>
        <v>10</v>
      </c>
      <c r="F26" s="121"/>
      <c r="G26" s="122"/>
      <c r="H26" s="38">
        <f t="shared" si="0"/>
        <v>10</v>
      </c>
    </row>
    <row r="27" spans="1:8" ht="12">
      <c r="A27" s="32"/>
      <c r="B27" s="33" t="s">
        <v>169</v>
      </c>
      <c r="C27" s="123"/>
      <c r="D27" s="88"/>
      <c r="E27" s="94">
        <f>'Alimentation élevages et Temps'!$J$28</f>
        <v>10</v>
      </c>
      <c r="F27" s="123"/>
      <c r="G27" s="88"/>
      <c r="H27" s="146">
        <f t="shared" si="0"/>
        <v>10</v>
      </c>
    </row>
    <row r="28" spans="1:8" ht="12.75" thickBot="1">
      <c r="A28" s="28"/>
      <c r="B28" s="20" t="s">
        <v>170</v>
      </c>
      <c r="C28" s="123"/>
      <c r="D28" s="88"/>
      <c r="E28" s="94">
        <f>'Alimentation élevages et Temps'!$J$29</f>
        <v>0</v>
      </c>
      <c r="F28" s="123"/>
      <c r="G28" s="88"/>
      <c r="H28" s="27">
        <f t="shared" si="0"/>
        <v>0</v>
      </c>
    </row>
    <row r="29" spans="1:8" ht="12">
      <c r="A29" s="32" t="s">
        <v>171</v>
      </c>
      <c r="B29" s="33" t="s">
        <v>172</v>
      </c>
      <c r="C29" s="121"/>
      <c r="D29" s="122"/>
      <c r="E29" s="83">
        <f>'Alimentation élevages et Temps'!$J$30</f>
        <v>0</v>
      </c>
      <c r="F29" s="121"/>
      <c r="G29" s="122"/>
      <c r="H29" s="227">
        <f t="shared" si="0"/>
        <v>0</v>
      </c>
    </row>
    <row r="30" spans="1:8" ht="12.75" thickBot="1">
      <c r="A30" s="28"/>
      <c r="B30" s="20" t="s">
        <v>173</v>
      </c>
      <c r="C30" s="123"/>
      <c r="D30" s="88"/>
      <c r="E30" s="94">
        <f>'Alimentation élevages et Temps'!$J$31</f>
        <v>15</v>
      </c>
      <c r="F30" s="123"/>
      <c r="G30" s="88"/>
      <c r="H30" s="27">
        <f t="shared" si="0"/>
        <v>15</v>
      </c>
    </row>
    <row r="31" spans="1:8" ht="12.75" thickBot="1">
      <c r="A31" s="98" t="s">
        <v>32</v>
      </c>
      <c r="B31" s="65"/>
      <c r="C31" s="65"/>
      <c r="D31" s="67">
        <f>SUM(D5:D30)</f>
        <v>0</v>
      </c>
      <c r="E31" s="67">
        <f>SUM(E5:E30)</f>
        <v>106.5</v>
      </c>
      <c r="F31" s="65"/>
      <c r="G31" s="67">
        <f>SUM(G5:G30)</f>
        <v>0</v>
      </c>
      <c r="H31" s="231">
        <f t="shared" si="0"/>
        <v>106.5</v>
      </c>
    </row>
    <row r="34" spans="2:8" ht="15.75">
      <c r="B34" s="5"/>
      <c r="D34" s="5"/>
      <c r="E34" s="6" t="s">
        <v>122</v>
      </c>
      <c r="F34" s="6"/>
      <c r="G34" s="5"/>
      <c r="H34" s="5"/>
    </row>
    <row r="35" spans="2:8" ht="16.5" thickBot="1">
      <c r="B35" s="5"/>
      <c r="D35" s="5"/>
      <c r="E35" s="6"/>
      <c r="F35" s="6"/>
      <c r="G35" s="5"/>
      <c r="H35" s="5"/>
    </row>
    <row r="36" spans="1:8" ht="12">
      <c r="A36" s="44"/>
      <c r="B36" s="13"/>
      <c r="C36" s="117" t="s">
        <v>117</v>
      </c>
      <c r="D36" s="72"/>
      <c r="E36" s="72" t="s">
        <v>118</v>
      </c>
      <c r="F36" s="118" t="s">
        <v>88</v>
      </c>
      <c r="G36" s="118"/>
      <c r="H36" s="119"/>
    </row>
    <row r="37" spans="1:8" ht="16.5" customHeight="1" thickBot="1">
      <c r="A37" s="222" t="s">
        <v>24</v>
      </c>
      <c r="B37" s="223" t="s">
        <v>25</v>
      </c>
      <c r="C37" s="33" t="s">
        <v>119</v>
      </c>
      <c r="D37" s="33" t="s">
        <v>120</v>
      </c>
      <c r="E37" s="232" t="s">
        <v>121</v>
      </c>
      <c r="F37" s="232" t="s">
        <v>263</v>
      </c>
      <c r="G37" s="232" t="s">
        <v>35</v>
      </c>
      <c r="H37" s="143" t="s">
        <v>32</v>
      </c>
    </row>
    <row r="38" spans="1:8" ht="12">
      <c r="A38" s="22" t="s">
        <v>36</v>
      </c>
      <c r="B38" s="23" t="s">
        <v>137</v>
      </c>
      <c r="C38" s="121" t="s">
        <v>123</v>
      </c>
      <c r="D38" s="122">
        <v>8</v>
      </c>
      <c r="E38" s="83">
        <v>0</v>
      </c>
      <c r="F38" s="121"/>
      <c r="G38" s="122"/>
      <c r="H38" s="27">
        <f aca="true" t="shared" si="1" ref="H38:H64">SUM(D38+E38+G38)</f>
        <v>8</v>
      </c>
    </row>
    <row r="39" spans="1:8" ht="12.75" thickBot="1">
      <c r="A39" s="28"/>
      <c r="B39" s="20" t="s">
        <v>138</v>
      </c>
      <c r="C39" s="123"/>
      <c r="D39" s="88"/>
      <c r="E39" s="94">
        <v>0</v>
      </c>
      <c r="F39" s="123"/>
      <c r="G39" s="88"/>
      <c r="H39" s="27">
        <f t="shared" si="1"/>
        <v>0</v>
      </c>
    </row>
    <row r="40" spans="1:8" ht="12">
      <c r="A40" s="32" t="s">
        <v>139</v>
      </c>
      <c r="B40" s="33" t="s">
        <v>140</v>
      </c>
      <c r="C40" s="121"/>
      <c r="D40" s="122"/>
      <c r="E40" s="83">
        <v>0</v>
      </c>
      <c r="F40" s="121"/>
      <c r="G40" s="122"/>
      <c r="H40" s="227">
        <f t="shared" si="1"/>
        <v>0</v>
      </c>
    </row>
    <row r="41" spans="1:8" ht="12.75" thickBot="1">
      <c r="A41" s="28"/>
      <c r="B41" s="20" t="s">
        <v>141</v>
      </c>
      <c r="C41" s="123"/>
      <c r="D41" s="88"/>
      <c r="E41" s="94">
        <v>0</v>
      </c>
      <c r="F41" s="123"/>
      <c r="G41" s="88"/>
      <c r="H41" s="27">
        <f t="shared" si="1"/>
        <v>0</v>
      </c>
    </row>
    <row r="42" spans="1:8" ht="12">
      <c r="A42" s="32" t="s">
        <v>142</v>
      </c>
      <c r="B42" s="33" t="s">
        <v>143</v>
      </c>
      <c r="C42" s="121"/>
      <c r="D42" s="122"/>
      <c r="E42" s="83">
        <v>0</v>
      </c>
      <c r="F42" s="121"/>
      <c r="G42" s="122"/>
      <c r="H42" s="227">
        <f t="shared" si="1"/>
        <v>0</v>
      </c>
    </row>
    <row r="43" spans="1:8" ht="12.75" thickBot="1">
      <c r="A43" s="32"/>
      <c r="B43" s="33" t="s">
        <v>144</v>
      </c>
      <c r="C43" s="123"/>
      <c r="D43" s="88"/>
      <c r="E43" s="94">
        <v>0</v>
      </c>
      <c r="F43" s="123"/>
      <c r="G43" s="88"/>
      <c r="H43" s="27">
        <f t="shared" si="1"/>
        <v>0</v>
      </c>
    </row>
    <row r="44" spans="1:8" ht="12">
      <c r="A44" s="22" t="s">
        <v>145</v>
      </c>
      <c r="B44" s="24" t="s">
        <v>146</v>
      </c>
      <c r="C44" s="121"/>
      <c r="D44" s="122"/>
      <c r="E44" s="83">
        <v>0</v>
      </c>
      <c r="F44" s="121"/>
      <c r="G44" s="122"/>
      <c r="H44" s="38">
        <f t="shared" si="1"/>
        <v>0</v>
      </c>
    </row>
    <row r="45" spans="1:8" ht="12.75" thickBot="1">
      <c r="A45" s="32"/>
      <c r="B45" s="33" t="s">
        <v>147</v>
      </c>
      <c r="C45" s="123"/>
      <c r="D45" s="88"/>
      <c r="E45" s="94">
        <v>0</v>
      </c>
      <c r="F45" s="123"/>
      <c r="G45" s="88"/>
      <c r="H45" s="27">
        <f t="shared" si="1"/>
        <v>0</v>
      </c>
    </row>
    <row r="46" spans="1:8" ht="12">
      <c r="A46" s="22" t="s">
        <v>148</v>
      </c>
      <c r="B46" s="24" t="s">
        <v>149</v>
      </c>
      <c r="C46" s="121"/>
      <c r="D46" s="122"/>
      <c r="E46" s="83">
        <v>0</v>
      </c>
      <c r="F46" s="121"/>
      <c r="G46" s="122"/>
      <c r="H46" s="38">
        <f t="shared" si="1"/>
        <v>0</v>
      </c>
    </row>
    <row r="47" spans="1:8" ht="12.75" thickBot="1">
      <c r="A47" s="32"/>
      <c r="B47" s="33" t="s">
        <v>150</v>
      </c>
      <c r="C47" s="123"/>
      <c r="D47" s="88"/>
      <c r="E47" s="94">
        <v>0</v>
      </c>
      <c r="F47" s="123"/>
      <c r="G47" s="88"/>
      <c r="H47" s="27">
        <f t="shared" si="1"/>
        <v>0</v>
      </c>
    </row>
    <row r="48" spans="1:8" ht="12">
      <c r="A48" s="22" t="s">
        <v>151</v>
      </c>
      <c r="B48" s="24" t="s">
        <v>152</v>
      </c>
      <c r="C48" s="121"/>
      <c r="D48" s="122"/>
      <c r="E48" s="83">
        <v>0</v>
      </c>
      <c r="F48" s="121"/>
      <c r="G48" s="122"/>
      <c r="H48" s="38">
        <f t="shared" si="1"/>
        <v>0</v>
      </c>
    </row>
    <row r="49" spans="1:8" ht="12">
      <c r="A49" s="32"/>
      <c r="B49" s="33" t="s">
        <v>153</v>
      </c>
      <c r="C49" s="123"/>
      <c r="D49" s="88"/>
      <c r="E49" s="94">
        <v>0</v>
      </c>
      <c r="F49" s="123"/>
      <c r="G49" s="88"/>
      <c r="H49" s="27">
        <f t="shared" si="1"/>
        <v>0</v>
      </c>
    </row>
    <row r="50" spans="1:8" ht="12.75" thickBot="1">
      <c r="A50" s="28"/>
      <c r="B50" s="20" t="s">
        <v>154</v>
      </c>
      <c r="C50" s="123"/>
      <c r="D50" s="88"/>
      <c r="E50" s="94">
        <v>0</v>
      </c>
      <c r="F50" s="123"/>
      <c r="G50" s="88"/>
      <c r="H50" s="27">
        <f t="shared" si="1"/>
        <v>0</v>
      </c>
    </row>
    <row r="51" spans="1:8" ht="12">
      <c r="A51" s="32" t="s">
        <v>155</v>
      </c>
      <c r="B51" s="33" t="s">
        <v>156</v>
      </c>
      <c r="C51" s="121"/>
      <c r="D51" s="122"/>
      <c r="E51" s="83">
        <v>0</v>
      </c>
      <c r="F51" s="121"/>
      <c r="G51" s="122"/>
      <c r="H51" s="227">
        <f t="shared" si="1"/>
        <v>0</v>
      </c>
    </row>
    <row r="52" spans="1:8" ht="12.75" thickBot="1">
      <c r="A52" s="28"/>
      <c r="B52" s="20" t="s">
        <v>157</v>
      </c>
      <c r="C52" s="123"/>
      <c r="D52" s="88"/>
      <c r="E52" s="94">
        <v>0</v>
      </c>
      <c r="F52" s="123"/>
      <c r="G52" s="88"/>
      <c r="H52" s="27">
        <f t="shared" si="1"/>
        <v>0</v>
      </c>
    </row>
    <row r="53" spans="1:8" ht="12">
      <c r="A53" s="32" t="s">
        <v>158</v>
      </c>
      <c r="B53" s="33" t="s">
        <v>159</v>
      </c>
      <c r="C53" s="121"/>
      <c r="D53" s="122"/>
      <c r="E53" s="83">
        <v>0</v>
      </c>
      <c r="F53" s="121"/>
      <c r="G53" s="122"/>
      <c r="H53" s="227">
        <f t="shared" si="1"/>
        <v>0</v>
      </c>
    </row>
    <row r="54" spans="1:8" ht="12.75" thickBot="1">
      <c r="A54" s="32"/>
      <c r="B54" s="33" t="s">
        <v>160</v>
      </c>
      <c r="C54" s="123"/>
      <c r="D54" s="88"/>
      <c r="E54" s="94">
        <v>0</v>
      </c>
      <c r="F54" s="123"/>
      <c r="G54" s="88"/>
      <c r="H54" s="27">
        <f t="shared" si="1"/>
        <v>0</v>
      </c>
    </row>
    <row r="55" spans="1:8" ht="12">
      <c r="A55" s="22" t="s">
        <v>161</v>
      </c>
      <c r="B55" s="24" t="s">
        <v>162</v>
      </c>
      <c r="C55" s="121"/>
      <c r="D55" s="122"/>
      <c r="E55" s="83">
        <v>0</v>
      </c>
      <c r="F55" s="121"/>
      <c r="G55" s="122"/>
      <c r="H55" s="38">
        <f t="shared" si="1"/>
        <v>0</v>
      </c>
    </row>
    <row r="56" spans="1:8" ht="12.75" thickBot="1">
      <c r="A56" s="32"/>
      <c r="B56" s="33" t="s">
        <v>163</v>
      </c>
      <c r="C56" s="123"/>
      <c r="D56" s="88"/>
      <c r="E56" s="94">
        <v>0</v>
      </c>
      <c r="F56" s="123"/>
      <c r="G56" s="88"/>
      <c r="H56" s="27">
        <f t="shared" si="1"/>
        <v>0</v>
      </c>
    </row>
    <row r="57" spans="1:8" ht="12">
      <c r="A57" s="22" t="s">
        <v>164</v>
      </c>
      <c r="B57" s="24" t="s">
        <v>165</v>
      </c>
      <c r="C57" s="121"/>
      <c r="D57" s="122"/>
      <c r="E57" s="83">
        <v>0</v>
      </c>
      <c r="F57" s="121"/>
      <c r="G57" s="122"/>
      <c r="H57" s="38">
        <f t="shared" si="1"/>
        <v>0</v>
      </c>
    </row>
    <row r="58" spans="1:8" ht="12.75" thickBot="1">
      <c r="A58" s="32"/>
      <c r="B58" s="33" t="s">
        <v>166</v>
      </c>
      <c r="C58" s="123"/>
      <c r="D58" s="88"/>
      <c r="E58" s="94">
        <v>0</v>
      </c>
      <c r="F58" s="123"/>
      <c r="G58" s="88"/>
      <c r="H58" s="27">
        <f t="shared" si="1"/>
        <v>0</v>
      </c>
    </row>
    <row r="59" spans="1:8" ht="12">
      <c r="A59" s="22" t="s">
        <v>167</v>
      </c>
      <c r="B59" s="24" t="s">
        <v>168</v>
      </c>
      <c r="C59" s="121"/>
      <c r="D59" s="122"/>
      <c r="E59" s="83">
        <v>0</v>
      </c>
      <c r="F59" s="121"/>
      <c r="G59" s="122"/>
      <c r="H59" s="38">
        <f t="shared" si="1"/>
        <v>0</v>
      </c>
    </row>
    <row r="60" spans="1:8" ht="12">
      <c r="A60" s="32"/>
      <c r="B60" s="33" t="s">
        <v>169</v>
      </c>
      <c r="C60" s="123"/>
      <c r="D60" s="88"/>
      <c r="E60" s="94">
        <v>0</v>
      </c>
      <c r="F60" s="123"/>
      <c r="G60" s="88"/>
      <c r="H60" s="27">
        <f t="shared" si="1"/>
        <v>0</v>
      </c>
    </row>
    <row r="61" spans="1:8" ht="12.75" thickBot="1">
      <c r="A61" s="28"/>
      <c r="B61" s="20" t="s">
        <v>170</v>
      </c>
      <c r="C61" s="123"/>
      <c r="D61" s="88"/>
      <c r="E61" s="94">
        <v>0</v>
      </c>
      <c r="F61" s="123"/>
      <c r="G61" s="88"/>
      <c r="H61" s="27">
        <f t="shared" si="1"/>
        <v>0</v>
      </c>
    </row>
    <row r="62" spans="1:8" ht="12">
      <c r="A62" s="32" t="s">
        <v>171</v>
      </c>
      <c r="B62" s="33" t="s">
        <v>172</v>
      </c>
      <c r="C62" s="121"/>
      <c r="D62" s="122"/>
      <c r="E62" s="83">
        <v>0</v>
      </c>
      <c r="F62" s="121"/>
      <c r="G62" s="122"/>
      <c r="H62" s="227">
        <f t="shared" si="1"/>
        <v>0</v>
      </c>
    </row>
    <row r="63" spans="1:8" ht="12.75" thickBot="1">
      <c r="A63" s="28"/>
      <c r="B63" s="20" t="s">
        <v>173</v>
      </c>
      <c r="C63" s="123"/>
      <c r="D63" s="88"/>
      <c r="E63" s="94">
        <v>0</v>
      </c>
      <c r="F63" s="123"/>
      <c r="G63" s="88"/>
      <c r="H63" s="27">
        <f t="shared" si="1"/>
        <v>0</v>
      </c>
    </row>
    <row r="64" spans="1:8" ht="12.75" thickBot="1">
      <c r="A64" s="98" t="s">
        <v>32</v>
      </c>
      <c r="B64" s="65"/>
      <c r="C64" s="65"/>
      <c r="D64" s="67">
        <f>SUM(D38:D63)</f>
        <v>8</v>
      </c>
      <c r="E64" s="67">
        <f>SUM(E38:E63)</f>
        <v>0</v>
      </c>
      <c r="F64" s="65"/>
      <c r="G64" s="67">
        <f>SUM(G38:G63)</f>
        <v>0</v>
      </c>
      <c r="H64" s="231">
        <f t="shared" si="1"/>
        <v>8</v>
      </c>
    </row>
    <row r="65" spans="1:8" ht="12">
      <c r="A65" s="5"/>
      <c r="B65" s="5"/>
      <c r="C65" s="5"/>
      <c r="D65" s="5"/>
      <c r="E65" s="5"/>
      <c r="F65" s="5"/>
      <c r="G65" s="5"/>
      <c r="H65" s="5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sheetData>
    <row r="1" spans="1:6" ht="15.75">
      <c r="A1" s="43" t="s">
        <v>19</v>
      </c>
      <c r="F1" s="6" t="s">
        <v>124</v>
      </c>
    </row>
    <row r="2" spans="1:10" ht="15">
      <c r="A2" s="43" t="s">
        <v>21</v>
      </c>
      <c r="B2" s="2"/>
      <c r="C2" s="3"/>
      <c r="D2" s="4"/>
      <c r="E2" s="5"/>
      <c r="F2" s="233" t="s">
        <v>125</v>
      </c>
      <c r="G2" s="5"/>
      <c r="H2" s="2"/>
      <c r="I2" s="4"/>
      <c r="J2" s="4"/>
    </row>
    <row r="3" spans="2:10" ht="16.5" thickBot="1">
      <c r="B3" s="7"/>
      <c r="C3" s="3"/>
      <c r="D3" s="234"/>
      <c r="E3" s="9"/>
      <c r="F3" s="4"/>
      <c r="G3" s="4"/>
      <c r="H3" s="2"/>
      <c r="I3" s="4"/>
      <c r="J3" s="4"/>
    </row>
    <row r="4" spans="1:10" ht="12.75">
      <c r="A4" s="69" t="s">
        <v>24</v>
      </c>
      <c r="B4" s="70" t="s">
        <v>25</v>
      </c>
      <c r="C4" s="235" t="s">
        <v>126</v>
      </c>
      <c r="D4" s="236" t="s">
        <v>127</v>
      </c>
      <c r="E4" s="13" t="s">
        <v>128</v>
      </c>
      <c r="F4" s="46" t="s">
        <v>88</v>
      </c>
      <c r="G4" s="118"/>
      <c r="H4" s="237" t="s">
        <v>32</v>
      </c>
      <c r="I4" s="14" t="s">
        <v>33</v>
      </c>
      <c r="J4" s="15"/>
    </row>
    <row r="5" spans="1:10" s="242" customFormat="1" ht="13.5" thickBot="1">
      <c r="A5" s="238"/>
      <c r="B5" s="239"/>
      <c r="C5" s="135"/>
      <c r="D5" s="240"/>
      <c r="E5" s="136" t="s">
        <v>129</v>
      </c>
      <c r="F5" s="136" t="s">
        <v>263</v>
      </c>
      <c r="G5" s="136" t="s">
        <v>34</v>
      </c>
      <c r="H5" s="241"/>
      <c r="I5" s="20" t="s">
        <v>34</v>
      </c>
      <c r="J5" s="21" t="s">
        <v>35</v>
      </c>
    </row>
    <row r="6" spans="1:10" ht="12.75">
      <c r="A6" s="22" t="s">
        <v>36</v>
      </c>
      <c r="B6" s="23" t="s">
        <v>137</v>
      </c>
      <c r="C6" s="243">
        <v>15.25</v>
      </c>
      <c r="D6" s="144">
        <v>0</v>
      </c>
      <c r="E6" s="144">
        <v>37.5</v>
      </c>
      <c r="F6" s="121"/>
      <c r="G6" s="144"/>
      <c r="H6" s="244">
        <f aca="true" t="shared" si="0" ref="H6:H32">SUM(C6+D6+E6+G6)</f>
        <v>52.75</v>
      </c>
      <c r="I6" s="245"/>
      <c r="J6" s="246"/>
    </row>
    <row r="7" spans="1:10" ht="13.5" thickBot="1">
      <c r="A7" s="28"/>
      <c r="B7" s="20" t="s">
        <v>138</v>
      </c>
      <c r="C7" s="247">
        <v>13.5</v>
      </c>
      <c r="D7" s="147">
        <v>1</v>
      </c>
      <c r="E7" s="147">
        <v>0</v>
      </c>
      <c r="F7" s="126"/>
      <c r="G7" s="147"/>
      <c r="H7" s="248">
        <f t="shared" si="0"/>
        <v>14.5</v>
      </c>
      <c r="I7" s="147"/>
      <c r="J7" s="249"/>
    </row>
    <row r="8" spans="1:10" ht="12.75">
      <c r="A8" s="32" t="s">
        <v>139</v>
      </c>
      <c r="B8" s="33" t="s">
        <v>140</v>
      </c>
      <c r="C8" s="85">
        <v>15</v>
      </c>
      <c r="D8" s="86">
        <v>0</v>
      </c>
      <c r="E8" s="86">
        <v>0</v>
      </c>
      <c r="F8" s="123"/>
      <c r="G8" s="86"/>
      <c r="H8" s="250">
        <f t="shared" si="0"/>
        <v>15</v>
      </c>
      <c r="I8" s="245"/>
      <c r="J8" s="246"/>
    </row>
    <row r="9" spans="1:10" ht="13.5" thickBot="1">
      <c r="A9" s="28"/>
      <c r="B9" s="20" t="s">
        <v>141</v>
      </c>
      <c r="C9" s="247">
        <v>18</v>
      </c>
      <c r="D9" s="147">
        <v>0</v>
      </c>
      <c r="E9" s="147">
        <v>0</v>
      </c>
      <c r="F9" s="126"/>
      <c r="G9" s="147"/>
      <c r="H9" s="248">
        <f t="shared" si="0"/>
        <v>18</v>
      </c>
      <c r="I9" s="147"/>
      <c r="J9" s="249"/>
    </row>
    <row r="10" spans="1:10" ht="12.75">
      <c r="A10" s="32" t="s">
        <v>142</v>
      </c>
      <c r="B10" s="33" t="s">
        <v>143</v>
      </c>
      <c r="C10" s="85">
        <v>30</v>
      </c>
      <c r="D10" s="86">
        <v>0</v>
      </c>
      <c r="E10" s="86">
        <v>42.5</v>
      </c>
      <c r="F10" s="123"/>
      <c r="G10" s="86"/>
      <c r="H10" s="250">
        <f t="shared" si="0"/>
        <v>72.5</v>
      </c>
      <c r="I10" s="245"/>
      <c r="J10" s="246"/>
    </row>
    <row r="11" spans="1:10" ht="13.5" thickBot="1">
      <c r="A11" s="32"/>
      <c r="B11" s="33" t="s">
        <v>144</v>
      </c>
      <c r="C11" s="85">
        <v>45</v>
      </c>
      <c r="D11" s="86">
        <v>0</v>
      </c>
      <c r="E11" s="86">
        <v>31.5</v>
      </c>
      <c r="F11" s="123"/>
      <c r="G11" s="86"/>
      <c r="H11" s="250">
        <f t="shared" si="0"/>
        <v>76.5</v>
      </c>
      <c r="I11" s="86"/>
      <c r="J11" s="251"/>
    </row>
    <row r="12" spans="1:10" ht="12.75">
      <c r="A12" s="22" t="s">
        <v>145</v>
      </c>
      <c r="B12" s="24" t="s">
        <v>146</v>
      </c>
      <c r="C12" s="243">
        <v>39</v>
      </c>
      <c r="D12" s="144">
        <v>0</v>
      </c>
      <c r="E12" s="144">
        <v>29.25</v>
      </c>
      <c r="F12" s="121"/>
      <c r="G12" s="144"/>
      <c r="H12" s="244">
        <f t="shared" si="0"/>
        <v>68.25</v>
      </c>
      <c r="I12" s="144"/>
      <c r="J12" s="252"/>
    </row>
    <row r="13" spans="1:10" ht="13.5" thickBot="1">
      <c r="A13" s="32"/>
      <c r="B13" s="33" t="s">
        <v>147</v>
      </c>
      <c r="C13" s="85">
        <v>51</v>
      </c>
      <c r="D13" s="86">
        <v>0</v>
      </c>
      <c r="E13" s="86">
        <v>45</v>
      </c>
      <c r="F13" s="123"/>
      <c r="G13" s="86"/>
      <c r="H13" s="250">
        <f t="shared" si="0"/>
        <v>96</v>
      </c>
      <c r="I13" s="86"/>
      <c r="J13" s="251"/>
    </row>
    <row r="14" spans="1:10" ht="12.75">
      <c r="A14" s="22" t="s">
        <v>148</v>
      </c>
      <c r="B14" s="24" t="s">
        <v>149</v>
      </c>
      <c r="C14" s="243">
        <v>42</v>
      </c>
      <c r="D14" s="144">
        <v>0</v>
      </c>
      <c r="E14" s="144">
        <v>39</v>
      </c>
      <c r="F14" s="121"/>
      <c r="G14" s="144"/>
      <c r="H14" s="244">
        <f t="shared" si="0"/>
        <v>81</v>
      </c>
      <c r="I14" s="144"/>
      <c r="J14" s="252"/>
    </row>
    <row r="15" spans="1:10" ht="13.5" thickBot="1">
      <c r="A15" s="32"/>
      <c r="B15" s="33" t="s">
        <v>150</v>
      </c>
      <c r="C15" s="85">
        <v>45</v>
      </c>
      <c r="D15" s="86">
        <v>0</v>
      </c>
      <c r="E15" s="86">
        <v>35</v>
      </c>
      <c r="F15" s="123"/>
      <c r="G15" s="86"/>
      <c r="H15" s="250">
        <f t="shared" si="0"/>
        <v>80</v>
      </c>
      <c r="I15" s="86"/>
      <c r="J15" s="251"/>
    </row>
    <row r="16" spans="1:10" ht="12.75">
      <c r="A16" s="22" t="s">
        <v>151</v>
      </c>
      <c r="B16" s="24" t="s">
        <v>152</v>
      </c>
      <c r="C16" s="243">
        <v>45</v>
      </c>
      <c r="D16" s="144">
        <v>0</v>
      </c>
      <c r="E16" s="144">
        <v>98</v>
      </c>
      <c r="F16" s="121"/>
      <c r="G16" s="144"/>
      <c r="H16" s="244">
        <f t="shared" si="0"/>
        <v>143</v>
      </c>
      <c r="I16" s="144">
        <v>56</v>
      </c>
      <c r="J16" s="252">
        <v>42</v>
      </c>
    </row>
    <row r="17" spans="1:10" ht="12.75">
      <c r="A17" s="32"/>
      <c r="B17" s="33" t="s">
        <v>153</v>
      </c>
      <c r="C17" s="85">
        <v>45</v>
      </c>
      <c r="D17" s="86">
        <v>0</v>
      </c>
      <c r="E17" s="86">
        <v>42</v>
      </c>
      <c r="F17" s="123"/>
      <c r="G17" s="86"/>
      <c r="H17" s="250">
        <f t="shared" si="0"/>
        <v>87</v>
      </c>
      <c r="I17" s="86">
        <v>42</v>
      </c>
      <c r="J17" s="251">
        <v>42</v>
      </c>
    </row>
    <row r="18" spans="1:10" ht="13.5" thickBot="1">
      <c r="A18" s="28"/>
      <c r="B18" s="20" t="s">
        <v>154</v>
      </c>
      <c r="C18" s="247">
        <v>34</v>
      </c>
      <c r="D18" s="147">
        <v>0</v>
      </c>
      <c r="E18" s="147">
        <v>14</v>
      </c>
      <c r="F18" s="126"/>
      <c r="G18" s="147"/>
      <c r="H18" s="248">
        <f t="shared" si="0"/>
        <v>48</v>
      </c>
      <c r="I18" s="147"/>
      <c r="J18" s="249"/>
    </row>
    <row r="19" spans="1:10" ht="12.75">
      <c r="A19" s="32" t="s">
        <v>155</v>
      </c>
      <c r="B19" s="33" t="s">
        <v>156</v>
      </c>
      <c r="C19" s="85">
        <v>31</v>
      </c>
      <c r="D19" s="86">
        <v>0</v>
      </c>
      <c r="E19" s="86">
        <v>21</v>
      </c>
      <c r="F19" s="123"/>
      <c r="G19" s="86"/>
      <c r="H19" s="250">
        <f t="shared" si="0"/>
        <v>52</v>
      </c>
      <c r="I19" s="86"/>
      <c r="J19" s="251"/>
    </row>
    <row r="20" spans="1:10" ht="13.5" thickBot="1">
      <c r="A20" s="28"/>
      <c r="B20" s="20" t="s">
        <v>157</v>
      </c>
      <c r="C20" s="247">
        <v>3</v>
      </c>
      <c r="D20" s="147">
        <v>0</v>
      </c>
      <c r="E20" s="147">
        <v>21</v>
      </c>
      <c r="F20" s="126"/>
      <c r="G20" s="147"/>
      <c r="H20" s="248">
        <f t="shared" si="0"/>
        <v>24</v>
      </c>
      <c r="I20" s="147"/>
      <c r="J20" s="249"/>
    </row>
    <row r="21" spans="1:10" ht="12.75">
      <c r="A21" s="32" t="s">
        <v>158</v>
      </c>
      <c r="B21" s="33" t="s">
        <v>159</v>
      </c>
      <c r="C21" s="85">
        <v>3</v>
      </c>
      <c r="D21" s="86">
        <v>0</v>
      </c>
      <c r="E21" s="86">
        <v>21</v>
      </c>
      <c r="F21" s="123"/>
      <c r="G21" s="86"/>
      <c r="H21" s="250">
        <f t="shared" si="0"/>
        <v>24</v>
      </c>
      <c r="I21" s="86"/>
      <c r="J21" s="251"/>
    </row>
    <row r="22" spans="1:10" ht="13.5" thickBot="1">
      <c r="A22" s="32"/>
      <c r="B22" s="33" t="s">
        <v>160</v>
      </c>
      <c r="C22" s="85">
        <v>6</v>
      </c>
      <c r="D22" s="86">
        <v>0</v>
      </c>
      <c r="E22" s="86">
        <v>21</v>
      </c>
      <c r="F22" s="123"/>
      <c r="G22" s="86"/>
      <c r="H22" s="250">
        <f t="shared" si="0"/>
        <v>27</v>
      </c>
      <c r="I22" s="245"/>
      <c r="J22" s="246"/>
    </row>
    <row r="23" spans="1:10" ht="12.75">
      <c r="A23" s="22" t="s">
        <v>161</v>
      </c>
      <c r="B23" s="24" t="s">
        <v>162</v>
      </c>
      <c r="C23" s="243">
        <v>3</v>
      </c>
      <c r="D23" s="144">
        <v>0</v>
      </c>
      <c r="E23" s="144">
        <v>14</v>
      </c>
      <c r="F23" s="121"/>
      <c r="G23" s="144"/>
      <c r="H23" s="244">
        <f t="shared" si="0"/>
        <v>17</v>
      </c>
      <c r="I23" s="144"/>
      <c r="J23" s="252"/>
    </row>
    <row r="24" spans="1:10" ht="13.5" thickBot="1">
      <c r="A24" s="32"/>
      <c r="B24" s="33" t="s">
        <v>163</v>
      </c>
      <c r="C24" s="85">
        <v>3</v>
      </c>
      <c r="D24" s="86">
        <v>0</v>
      </c>
      <c r="E24" s="86">
        <v>14</v>
      </c>
      <c r="F24" s="123"/>
      <c r="G24" s="86"/>
      <c r="H24" s="250">
        <f t="shared" si="0"/>
        <v>17</v>
      </c>
      <c r="I24" s="245"/>
      <c r="J24" s="246"/>
    </row>
    <row r="25" spans="1:10" ht="12.75">
      <c r="A25" s="22" t="s">
        <v>164</v>
      </c>
      <c r="B25" s="24" t="s">
        <v>165</v>
      </c>
      <c r="C25" s="243">
        <v>3</v>
      </c>
      <c r="D25" s="144">
        <v>0</v>
      </c>
      <c r="E25" s="144">
        <v>14</v>
      </c>
      <c r="F25" s="121"/>
      <c r="G25" s="144"/>
      <c r="H25" s="244">
        <f t="shared" si="0"/>
        <v>17</v>
      </c>
      <c r="I25" s="144"/>
      <c r="J25" s="252"/>
    </row>
    <row r="26" spans="1:10" ht="13.5" thickBot="1">
      <c r="A26" s="32"/>
      <c r="B26" s="33" t="s">
        <v>166</v>
      </c>
      <c r="C26" s="85">
        <v>3</v>
      </c>
      <c r="D26" s="86">
        <v>0</v>
      </c>
      <c r="E26" s="86">
        <v>14</v>
      </c>
      <c r="F26" s="123"/>
      <c r="G26" s="86"/>
      <c r="H26" s="250">
        <f t="shared" si="0"/>
        <v>17</v>
      </c>
      <c r="I26" s="245"/>
      <c r="J26" s="246"/>
    </row>
    <row r="27" spans="1:10" ht="12.75">
      <c r="A27" s="22" t="s">
        <v>167</v>
      </c>
      <c r="B27" s="24" t="s">
        <v>168</v>
      </c>
      <c r="C27" s="243">
        <v>6</v>
      </c>
      <c r="D27" s="144">
        <v>21</v>
      </c>
      <c r="E27" s="144">
        <v>14</v>
      </c>
      <c r="F27" s="121"/>
      <c r="G27" s="144"/>
      <c r="H27" s="244">
        <f t="shared" si="0"/>
        <v>41</v>
      </c>
      <c r="I27" s="144">
        <v>21</v>
      </c>
      <c r="J27" s="252">
        <v>18</v>
      </c>
    </row>
    <row r="28" spans="1:10" ht="12.75">
      <c r="A28" s="32"/>
      <c r="B28" s="33" t="s">
        <v>169</v>
      </c>
      <c r="C28" s="85">
        <v>9</v>
      </c>
      <c r="D28" s="86">
        <v>77</v>
      </c>
      <c r="E28" s="86">
        <v>14</v>
      </c>
      <c r="F28" s="123"/>
      <c r="G28" s="86"/>
      <c r="H28" s="250">
        <f t="shared" si="0"/>
        <v>100</v>
      </c>
      <c r="I28" s="245">
        <v>77</v>
      </c>
      <c r="J28" s="246">
        <v>66</v>
      </c>
    </row>
    <row r="29" spans="1:10" ht="13.5" thickBot="1">
      <c r="A29" s="28"/>
      <c r="B29" s="20" t="s">
        <v>170</v>
      </c>
      <c r="C29" s="247">
        <v>3</v>
      </c>
      <c r="D29" s="147">
        <v>0</v>
      </c>
      <c r="E29" s="147">
        <v>10</v>
      </c>
      <c r="F29" s="126"/>
      <c r="G29" s="147"/>
      <c r="H29" s="248">
        <f t="shared" si="0"/>
        <v>13</v>
      </c>
      <c r="I29" s="147">
        <v>10</v>
      </c>
      <c r="J29" s="249">
        <v>12</v>
      </c>
    </row>
    <row r="30" spans="1:10" ht="12.75">
      <c r="A30" s="32" t="s">
        <v>171</v>
      </c>
      <c r="B30" s="33" t="s">
        <v>172</v>
      </c>
      <c r="C30" s="85">
        <v>6.5</v>
      </c>
      <c r="D30" s="86">
        <v>0</v>
      </c>
      <c r="E30" s="86">
        <v>13</v>
      </c>
      <c r="F30" s="123" t="s">
        <v>264</v>
      </c>
      <c r="G30" s="86">
        <v>0.5</v>
      </c>
      <c r="H30" s="250">
        <f t="shared" si="0"/>
        <v>20</v>
      </c>
      <c r="I30" s="245"/>
      <c r="J30" s="246"/>
    </row>
    <row r="31" spans="1:10" ht="13.5" thickBot="1">
      <c r="A31" s="28"/>
      <c r="B31" s="20" t="s">
        <v>173</v>
      </c>
      <c r="C31" s="247">
        <v>9</v>
      </c>
      <c r="D31" s="147">
        <v>0</v>
      </c>
      <c r="E31" s="147">
        <v>15</v>
      </c>
      <c r="F31" s="126"/>
      <c r="G31" s="147"/>
      <c r="H31" s="248">
        <f t="shared" si="0"/>
        <v>24</v>
      </c>
      <c r="I31" s="147"/>
      <c r="J31" s="249"/>
    </row>
    <row r="32" spans="1:10" ht="13.5" thickBot="1">
      <c r="A32" s="39" t="s">
        <v>32</v>
      </c>
      <c r="B32" s="40"/>
      <c r="C32" s="28">
        <f>SUM(C6:C31)</f>
        <v>526.25</v>
      </c>
      <c r="D32" s="20">
        <f>SUM(D6:D31)</f>
        <v>99</v>
      </c>
      <c r="E32" s="20">
        <f>SUM(E6:E31)</f>
        <v>619.75</v>
      </c>
      <c r="F32" s="129"/>
      <c r="G32" s="20">
        <f>SUM(G6:G31)</f>
        <v>0.5</v>
      </c>
      <c r="H32" s="248">
        <f t="shared" si="0"/>
        <v>1245.5</v>
      </c>
      <c r="I32" s="20">
        <f>SUM(I6:I31)</f>
        <v>206</v>
      </c>
      <c r="J32" s="31">
        <f>SUM(J6:J31)</f>
        <v>180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L1" sqref="L1"/>
      <selection pane="bottomLeft" activeCell="A1" sqref="A1"/>
    </sheetView>
  </sheetViews>
  <sheetFormatPr defaultColWidth="11.00390625" defaultRowHeight="12.75"/>
  <cols>
    <col min="1" max="2" width="10.75390625" style="254" customWidth="1"/>
    <col min="3" max="11" width="9.75390625" style="254" customWidth="1"/>
    <col min="12" max="13" width="10.75390625" style="254" customWidth="1"/>
    <col min="14" max="14" width="9.75390625" style="254" customWidth="1"/>
    <col min="15" max="16384" width="10.75390625" style="254" customWidth="1"/>
  </cols>
  <sheetData>
    <row r="1" spans="1:8" ht="15.75">
      <c r="A1" s="253" t="s">
        <v>19</v>
      </c>
      <c r="H1" s="255" t="s">
        <v>130</v>
      </c>
    </row>
    <row r="2" spans="1:8" ht="15.75">
      <c r="A2" s="253" t="s">
        <v>21</v>
      </c>
      <c r="H2" s="255" t="s">
        <v>131</v>
      </c>
    </row>
    <row r="3" ht="12.75" thickBot="1"/>
    <row r="4" spans="1:14" ht="15">
      <c r="A4" s="256"/>
      <c r="B4" s="257"/>
      <c r="C4" s="258" t="s">
        <v>132</v>
      </c>
      <c r="D4" s="259"/>
      <c r="E4" s="260"/>
      <c r="F4" s="258" t="s">
        <v>133</v>
      </c>
      <c r="G4" s="259"/>
      <c r="H4" s="260"/>
      <c r="I4" s="258" t="s">
        <v>134</v>
      </c>
      <c r="J4" s="259"/>
      <c r="K4" s="260"/>
      <c r="L4" s="258" t="s">
        <v>135</v>
      </c>
      <c r="M4" s="259"/>
      <c r="N4" s="260"/>
    </row>
    <row r="5" spans="1:14" ht="12">
      <c r="A5" s="261" t="s">
        <v>24</v>
      </c>
      <c r="B5" s="262" t="s">
        <v>25</v>
      </c>
      <c r="C5" s="263" t="s">
        <v>34</v>
      </c>
      <c r="D5" s="264" t="s">
        <v>33</v>
      </c>
      <c r="E5" s="265"/>
      <c r="F5" s="263" t="s">
        <v>34</v>
      </c>
      <c r="G5" s="264" t="s">
        <v>33</v>
      </c>
      <c r="H5" s="265"/>
      <c r="I5" s="263" t="s">
        <v>34</v>
      </c>
      <c r="J5" s="264" t="s">
        <v>33</v>
      </c>
      <c r="K5" s="265"/>
      <c r="L5" s="263" t="s">
        <v>34</v>
      </c>
      <c r="M5" s="264" t="s">
        <v>33</v>
      </c>
      <c r="N5" s="265"/>
    </row>
    <row r="6" spans="1:14" ht="12.75" thickBot="1">
      <c r="A6" s="261"/>
      <c r="B6" s="262"/>
      <c r="C6" s="261" t="s">
        <v>136</v>
      </c>
      <c r="D6" s="266" t="s">
        <v>34</v>
      </c>
      <c r="E6" s="267" t="s">
        <v>35</v>
      </c>
      <c r="F6" s="261" t="s">
        <v>136</v>
      </c>
      <c r="G6" s="266" t="s">
        <v>34</v>
      </c>
      <c r="H6" s="267" t="s">
        <v>35</v>
      </c>
      <c r="I6" s="261" t="s">
        <v>136</v>
      </c>
      <c r="J6" s="266" t="s">
        <v>34</v>
      </c>
      <c r="K6" s="267" t="s">
        <v>35</v>
      </c>
      <c r="L6" s="261" t="s">
        <v>136</v>
      </c>
      <c r="M6" s="266" t="s">
        <v>34</v>
      </c>
      <c r="N6" s="267" t="s">
        <v>35</v>
      </c>
    </row>
    <row r="7" spans="1:14" ht="16.5" customHeight="1">
      <c r="A7" s="268" t="s">
        <v>36</v>
      </c>
      <c r="B7" s="269" t="s">
        <v>137</v>
      </c>
      <c r="C7" s="268">
        <v>20.5</v>
      </c>
      <c r="D7" s="270">
        <v>0</v>
      </c>
      <c r="E7" s="271">
        <v>0</v>
      </c>
      <c r="F7" s="268">
        <f>'Temps de travaux généraux'!$H$6</f>
        <v>52.75</v>
      </c>
      <c r="G7" s="272">
        <f>'Temps de travaux généraux'!$I$6</f>
        <v>0</v>
      </c>
      <c r="H7" s="273">
        <f>'Temps de travaux généraux'!$J$6</f>
        <v>0</v>
      </c>
      <c r="I7" s="268">
        <f>SUM('Alimentation élevages et Temps'!$L$6)</f>
        <v>14</v>
      </c>
      <c r="J7" s="272">
        <v>0</v>
      </c>
      <c r="K7" s="273">
        <v>0</v>
      </c>
      <c r="L7" s="268">
        <f aca="true" t="shared" si="0" ref="L7:N32">SUM(C7,F7,I7)</f>
        <v>87.25</v>
      </c>
      <c r="M7" s="272">
        <f t="shared" si="0"/>
        <v>0</v>
      </c>
      <c r="N7" s="273">
        <f t="shared" si="0"/>
        <v>0</v>
      </c>
    </row>
    <row r="8" spans="1:14" ht="16.5" customHeight="1" thickBot="1">
      <c r="A8" s="274"/>
      <c r="B8" s="275" t="s">
        <v>138</v>
      </c>
      <c r="C8" s="274">
        <v>10</v>
      </c>
      <c r="D8" s="276">
        <v>0</v>
      </c>
      <c r="E8" s="277">
        <v>0</v>
      </c>
      <c r="F8" s="274">
        <f>'Temps de travaux généraux'!$H$7</f>
        <v>14.5</v>
      </c>
      <c r="G8" s="275">
        <f>'Temps de travaux généraux'!$I$7</f>
        <v>0</v>
      </c>
      <c r="H8" s="278">
        <f>'Temps de travaux généraux'!$J$7</f>
        <v>0</v>
      </c>
      <c r="I8" s="274">
        <f>('Alimentation élevages et Temps'!$L$7)</f>
        <v>7</v>
      </c>
      <c r="J8" s="275">
        <v>0</v>
      </c>
      <c r="K8" s="278">
        <v>0</v>
      </c>
      <c r="L8" s="274">
        <f t="shared" si="0"/>
        <v>31.5</v>
      </c>
      <c r="M8" s="275">
        <f t="shared" si="0"/>
        <v>0</v>
      </c>
      <c r="N8" s="278">
        <f t="shared" si="0"/>
        <v>0</v>
      </c>
    </row>
    <row r="9" spans="1:14" ht="16.5" customHeight="1">
      <c r="A9" s="279" t="s">
        <v>139</v>
      </c>
      <c r="B9" s="280" t="s">
        <v>140</v>
      </c>
      <c r="C9" s="279">
        <v>103.25</v>
      </c>
      <c r="D9" s="281">
        <v>60</v>
      </c>
      <c r="E9" s="282">
        <v>60</v>
      </c>
      <c r="F9" s="279">
        <f>'Temps de travaux généraux'!$H$8</f>
        <v>15</v>
      </c>
      <c r="G9" s="280">
        <f>'Temps de travaux généraux'!$I$8</f>
        <v>0</v>
      </c>
      <c r="H9" s="283">
        <f>'Temps de travaux généraux'!$J$8</f>
        <v>0</v>
      </c>
      <c r="I9" s="279">
        <f>('Alimentation élevages et Temps'!$L$8)</f>
        <v>7</v>
      </c>
      <c r="J9" s="280">
        <v>0</v>
      </c>
      <c r="K9" s="283">
        <v>0</v>
      </c>
      <c r="L9" s="279">
        <f t="shared" si="0"/>
        <v>125.25</v>
      </c>
      <c r="M9" s="280">
        <f t="shared" si="0"/>
        <v>60</v>
      </c>
      <c r="N9" s="283">
        <f t="shared" si="0"/>
        <v>60</v>
      </c>
    </row>
    <row r="10" spans="1:14" ht="16.5" customHeight="1" thickBot="1">
      <c r="A10" s="274"/>
      <c r="B10" s="275" t="s">
        <v>141</v>
      </c>
      <c r="C10" s="274">
        <v>52.5</v>
      </c>
      <c r="D10" s="276">
        <v>0</v>
      </c>
      <c r="E10" s="277">
        <v>0</v>
      </c>
      <c r="F10" s="274">
        <f>'Temps de travaux généraux'!$H$9</f>
        <v>18</v>
      </c>
      <c r="G10" s="275">
        <f>'Temps de travaux généraux'!$I$9</f>
        <v>0</v>
      </c>
      <c r="H10" s="278">
        <f>'Temps de travaux généraux'!$J$9</f>
        <v>0</v>
      </c>
      <c r="I10" s="274">
        <f>('Alimentation élevages et Temps'!$L$9)</f>
        <v>7</v>
      </c>
      <c r="J10" s="275">
        <v>0</v>
      </c>
      <c r="K10" s="278">
        <v>0</v>
      </c>
      <c r="L10" s="274">
        <f t="shared" si="0"/>
        <v>77.5</v>
      </c>
      <c r="M10" s="275">
        <f t="shared" si="0"/>
        <v>0</v>
      </c>
      <c r="N10" s="278">
        <f t="shared" si="0"/>
        <v>0</v>
      </c>
    </row>
    <row r="11" spans="1:14" ht="16.5" customHeight="1">
      <c r="A11" s="279" t="s">
        <v>142</v>
      </c>
      <c r="B11" s="280" t="s">
        <v>143</v>
      </c>
      <c r="C11" s="279">
        <v>15</v>
      </c>
      <c r="D11" s="281">
        <v>0</v>
      </c>
      <c r="E11" s="282">
        <v>0</v>
      </c>
      <c r="F11" s="279">
        <f>'Temps de travaux généraux'!$H$10</f>
        <v>72.5</v>
      </c>
      <c r="G11" s="280">
        <f>'Temps de travaux généraux'!$I$10</f>
        <v>0</v>
      </c>
      <c r="H11" s="283">
        <f>'Temps de travaux généraux'!$J$10</f>
        <v>0</v>
      </c>
      <c r="I11" s="279">
        <f>('Alimentation élevages et Temps'!$L$10)</f>
        <v>7</v>
      </c>
      <c r="J11" s="280">
        <v>0</v>
      </c>
      <c r="K11" s="283">
        <v>0</v>
      </c>
      <c r="L11" s="279">
        <f t="shared" si="0"/>
        <v>94.5</v>
      </c>
      <c r="M11" s="280">
        <f t="shared" si="0"/>
        <v>0</v>
      </c>
      <c r="N11" s="283">
        <f t="shared" si="0"/>
        <v>0</v>
      </c>
    </row>
    <row r="12" spans="1:14" ht="16.5" customHeight="1" thickBot="1">
      <c r="A12" s="279"/>
      <c r="B12" s="280" t="s">
        <v>144</v>
      </c>
      <c r="C12" s="279">
        <v>38.25</v>
      </c>
      <c r="D12" s="281">
        <v>0</v>
      </c>
      <c r="E12" s="282">
        <v>0</v>
      </c>
      <c r="F12" s="279">
        <f>'Temps de travaux généraux'!$H$11</f>
        <v>76.5</v>
      </c>
      <c r="G12" s="280">
        <f>'Temps de travaux généraux'!$I$11</f>
        <v>0</v>
      </c>
      <c r="H12" s="283">
        <f>'Temps de travaux généraux'!$J$11</f>
        <v>0</v>
      </c>
      <c r="I12" s="279">
        <f>('Alimentation élevages et Temps'!$L$11)</f>
        <v>7</v>
      </c>
      <c r="J12" s="280">
        <v>0</v>
      </c>
      <c r="K12" s="283">
        <v>0</v>
      </c>
      <c r="L12" s="279">
        <f t="shared" si="0"/>
        <v>121.75</v>
      </c>
      <c r="M12" s="280">
        <f t="shared" si="0"/>
        <v>0</v>
      </c>
      <c r="N12" s="283">
        <f t="shared" si="0"/>
        <v>0</v>
      </c>
    </row>
    <row r="13" spans="1:14" ht="16.5" customHeight="1">
      <c r="A13" s="268" t="s">
        <v>145</v>
      </c>
      <c r="B13" s="272" t="s">
        <v>146</v>
      </c>
      <c r="C13" s="268">
        <v>12.25</v>
      </c>
      <c r="D13" s="284">
        <v>0</v>
      </c>
      <c r="E13" s="285">
        <v>0</v>
      </c>
      <c r="F13" s="268">
        <f>'Temps de travaux généraux'!$H$12</f>
        <v>68.25</v>
      </c>
      <c r="G13" s="272">
        <f>'Temps de travaux généraux'!$I$12</f>
        <v>0</v>
      </c>
      <c r="H13" s="273">
        <f>'Temps de travaux généraux'!$J$12</f>
        <v>0</v>
      </c>
      <c r="I13" s="268">
        <f>('Alimentation élevages et Temps'!$L$12)</f>
        <v>7</v>
      </c>
      <c r="J13" s="272">
        <v>0</v>
      </c>
      <c r="K13" s="273">
        <v>0</v>
      </c>
      <c r="L13" s="268">
        <f t="shared" si="0"/>
        <v>87.5</v>
      </c>
      <c r="M13" s="272">
        <f t="shared" si="0"/>
        <v>0</v>
      </c>
      <c r="N13" s="273">
        <f t="shared" si="0"/>
        <v>0</v>
      </c>
    </row>
    <row r="14" spans="1:14" ht="16.5" customHeight="1" thickBot="1">
      <c r="A14" s="279"/>
      <c r="B14" s="280" t="s">
        <v>147</v>
      </c>
      <c r="C14" s="279">
        <v>5.5</v>
      </c>
      <c r="D14" s="281">
        <v>0</v>
      </c>
      <c r="E14" s="282">
        <v>0</v>
      </c>
      <c r="F14" s="279">
        <f>'Temps de travaux généraux'!$H$13</f>
        <v>96</v>
      </c>
      <c r="G14" s="280">
        <f>'Temps de travaux généraux'!$I$13</f>
        <v>0</v>
      </c>
      <c r="H14" s="283">
        <f>'Temps de travaux généraux'!$J$13</f>
        <v>0</v>
      </c>
      <c r="I14" s="279">
        <f>('Alimentation élevages et Temps'!$L$13)</f>
        <v>7</v>
      </c>
      <c r="J14" s="280">
        <v>0</v>
      </c>
      <c r="K14" s="283">
        <v>0</v>
      </c>
      <c r="L14" s="279">
        <f t="shared" si="0"/>
        <v>108.5</v>
      </c>
      <c r="M14" s="280">
        <f t="shared" si="0"/>
        <v>0</v>
      </c>
      <c r="N14" s="283">
        <f t="shared" si="0"/>
        <v>0</v>
      </c>
    </row>
    <row r="15" spans="1:14" ht="16.5" customHeight="1">
      <c r="A15" s="268" t="s">
        <v>148</v>
      </c>
      <c r="B15" s="272" t="s">
        <v>149</v>
      </c>
      <c r="C15" s="268">
        <v>27.5</v>
      </c>
      <c r="D15" s="284">
        <v>0</v>
      </c>
      <c r="E15" s="285">
        <v>0</v>
      </c>
      <c r="F15" s="268">
        <f>'Temps de travaux généraux'!$H$14</f>
        <v>81</v>
      </c>
      <c r="G15" s="272">
        <f>'Temps de travaux généraux'!$I$14</f>
        <v>0</v>
      </c>
      <c r="H15" s="273">
        <f>'Temps de travaux généraux'!$J$14</f>
        <v>0</v>
      </c>
      <c r="I15" s="268">
        <f>('Alimentation élevages et Temps'!$L$14)</f>
        <v>7</v>
      </c>
      <c r="J15" s="272">
        <v>0</v>
      </c>
      <c r="K15" s="273">
        <v>0</v>
      </c>
      <c r="L15" s="268">
        <f t="shared" si="0"/>
        <v>115.5</v>
      </c>
      <c r="M15" s="272">
        <f t="shared" si="0"/>
        <v>0</v>
      </c>
      <c r="N15" s="273">
        <f t="shared" si="0"/>
        <v>0</v>
      </c>
    </row>
    <row r="16" spans="1:14" ht="16.5" customHeight="1" thickBot="1">
      <c r="A16" s="279"/>
      <c r="B16" s="280" t="s">
        <v>150</v>
      </c>
      <c r="C16" s="279">
        <v>25</v>
      </c>
      <c r="D16" s="281">
        <v>0</v>
      </c>
      <c r="E16" s="282">
        <v>0</v>
      </c>
      <c r="F16" s="279">
        <f>'Temps de travaux généraux'!$H$15</f>
        <v>80</v>
      </c>
      <c r="G16" s="280">
        <f>'Temps de travaux généraux'!$I$15</f>
        <v>0</v>
      </c>
      <c r="H16" s="283">
        <f>'Temps de travaux généraux'!$J$15</f>
        <v>0</v>
      </c>
      <c r="I16" s="279">
        <f>('Alimentation élevages et Temps'!$L$15)</f>
        <v>7</v>
      </c>
      <c r="J16" s="280">
        <v>0</v>
      </c>
      <c r="K16" s="283">
        <v>0</v>
      </c>
      <c r="L16" s="279">
        <f t="shared" si="0"/>
        <v>112</v>
      </c>
      <c r="M16" s="280">
        <f t="shared" si="0"/>
        <v>0</v>
      </c>
      <c r="N16" s="283">
        <f t="shared" si="0"/>
        <v>0</v>
      </c>
    </row>
    <row r="17" spans="1:14" ht="16.5" customHeight="1">
      <c r="A17" s="268" t="s">
        <v>151</v>
      </c>
      <c r="B17" s="272" t="s">
        <v>152</v>
      </c>
      <c r="C17" s="268">
        <v>139</v>
      </c>
      <c r="D17" s="284">
        <v>56</v>
      </c>
      <c r="E17" s="285">
        <v>42</v>
      </c>
      <c r="F17" s="268">
        <f>'Temps de travaux généraux'!$H$16</f>
        <v>143</v>
      </c>
      <c r="G17" s="272">
        <f>'Temps de travaux généraux'!$I$16</f>
        <v>56</v>
      </c>
      <c r="H17" s="273">
        <f>'Temps de travaux généraux'!$J$16</f>
        <v>42</v>
      </c>
      <c r="I17" s="268">
        <f>('Alimentation élevages et Temps'!$L$16)</f>
        <v>7</v>
      </c>
      <c r="J17" s="272">
        <v>0</v>
      </c>
      <c r="K17" s="273">
        <v>0</v>
      </c>
      <c r="L17" s="268">
        <f t="shared" si="0"/>
        <v>289</v>
      </c>
      <c r="M17" s="272">
        <f t="shared" si="0"/>
        <v>112</v>
      </c>
      <c r="N17" s="273">
        <f t="shared" si="0"/>
        <v>84</v>
      </c>
    </row>
    <row r="18" spans="1:14" ht="16.5" customHeight="1">
      <c r="A18" s="279"/>
      <c r="B18" s="280" t="s">
        <v>153</v>
      </c>
      <c r="C18" s="279">
        <v>62.25</v>
      </c>
      <c r="D18" s="281">
        <v>49</v>
      </c>
      <c r="E18" s="282">
        <v>42</v>
      </c>
      <c r="F18" s="279">
        <f>'Temps de travaux généraux'!$H$17</f>
        <v>87</v>
      </c>
      <c r="G18" s="280">
        <f>'Temps de travaux généraux'!$I$17</f>
        <v>42</v>
      </c>
      <c r="H18" s="283">
        <f>'Temps de travaux généraux'!$J$17</f>
        <v>42</v>
      </c>
      <c r="I18" s="279">
        <f>('Alimentation élevages et Temps'!$L$17)</f>
        <v>7</v>
      </c>
      <c r="J18" s="280">
        <v>0</v>
      </c>
      <c r="K18" s="283">
        <v>0</v>
      </c>
      <c r="L18" s="279">
        <f t="shared" si="0"/>
        <v>156.25</v>
      </c>
      <c r="M18" s="280">
        <f t="shared" si="0"/>
        <v>91</v>
      </c>
      <c r="N18" s="283">
        <f t="shared" si="0"/>
        <v>84</v>
      </c>
    </row>
    <row r="19" spans="1:14" ht="16.5" customHeight="1" thickBot="1">
      <c r="A19" s="274"/>
      <c r="B19" s="275" t="s">
        <v>154</v>
      </c>
      <c r="C19" s="274">
        <v>18</v>
      </c>
      <c r="D19" s="276">
        <v>0</v>
      </c>
      <c r="E19" s="277">
        <v>0</v>
      </c>
      <c r="F19" s="274">
        <f>'Temps de travaux généraux'!$H$18</f>
        <v>48</v>
      </c>
      <c r="G19" s="275">
        <f>'Temps de travaux généraux'!$I$18</f>
        <v>0</v>
      </c>
      <c r="H19" s="278">
        <f>'Temps de travaux généraux'!$J$18</f>
        <v>0</v>
      </c>
      <c r="I19" s="274">
        <f>('Alimentation élevages et Temps'!$L$18)</f>
        <v>7</v>
      </c>
      <c r="J19" s="275">
        <v>0</v>
      </c>
      <c r="K19" s="278">
        <v>0</v>
      </c>
      <c r="L19" s="274">
        <f t="shared" si="0"/>
        <v>73</v>
      </c>
      <c r="M19" s="275">
        <f t="shared" si="0"/>
        <v>0</v>
      </c>
      <c r="N19" s="278">
        <f t="shared" si="0"/>
        <v>0</v>
      </c>
    </row>
    <row r="20" spans="1:14" ht="16.5" customHeight="1">
      <c r="A20" s="279" t="s">
        <v>155</v>
      </c>
      <c r="B20" s="280" t="s">
        <v>156</v>
      </c>
      <c r="C20" s="279">
        <v>1</v>
      </c>
      <c r="D20" s="280">
        <v>0</v>
      </c>
      <c r="E20" s="283">
        <v>0</v>
      </c>
      <c r="F20" s="279">
        <f>'Temps de travaux généraux'!$H$19</f>
        <v>52</v>
      </c>
      <c r="G20" s="280">
        <f>'Temps de travaux généraux'!$I$19</f>
        <v>0</v>
      </c>
      <c r="H20" s="283">
        <f>'Temps de travaux généraux'!$J$19</f>
        <v>0</v>
      </c>
      <c r="I20" s="279">
        <f>('Alimentation élevages et Temps'!$L$19)</f>
        <v>7</v>
      </c>
      <c r="J20" s="280">
        <v>0</v>
      </c>
      <c r="K20" s="283">
        <v>0</v>
      </c>
      <c r="L20" s="279">
        <f t="shared" si="0"/>
        <v>60</v>
      </c>
      <c r="M20" s="280">
        <f t="shared" si="0"/>
        <v>0</v>
      </c>
      <c r="N20" s="283">
        <f t="shared" si="0"/>
        <v>0</v>
      </c>
    </row>
    <row r="21" spans="1:14" ht="16.5" customHeight="1" thickBot="1">
      <c r="A21" s="274"/>
      <c r="B21" s="275" t="s">
        <v>157</v>
      </c>
      <c r="C21" s="274">
        <v>16</v>
      </c>
      <c r="D21" s="275">
        <v>0</v>
      </c>
      <c r="E21" s="278">
        <v>0</v>
      </c>
      <c r="F21" s="274">
        <f>'Temps de travaux généraux'!$H$20</f>
        <v>24</v>
      </c>
      <c r="G21" s="275">
        <f>'Temps de travaux généraux'!$I$20</f>
        <v>0</v>
      </c>
      <c r="H21" s="278">
        <f>'Temps de travaux généraux'!$J$20</f>
        <v>0</v>
      </c>
      <c r="I21" s="274">
        <f>('Alimentation élevages et Temps'!$L$20)</f>
        <v>7</v>
      </c>
      <c r="J21" s="275">
        <v>0</v>
      </c>
      <c r="K21" s="278">
        <v>0</v>
      </c>
      <c r="L21" s="274">
        <f t="shared" si="0"/>
        <v>47</v>
      </c>
      <c r="M21" s="275">
        <f t="shared" si="0"/>
        <v>0</v>
      </c>
      <c r="N21" s="278">
        <f t="shared" si="0"/>
        <v>0</v>
      </c>
    </row>
    <row r="22" spans="1:14" ht="16.5" customHeight="1">
      <c r="A22" s="279" t="s">
        <v>158</v>
      </c>
      <c r="B22" s="280" t="s">
        <v>159</v>
      </c>
      <c r="C22" s="279">
        <v>64</v>
      </c>
      <c r="D22" s="280">
        <v>56</v>
      </c>
      <c r="E22" s="283">
        <v>59</v>
      </c>
      <c r="F22" s="279">
        <f>'Temps de travaux généraux'!$H$21</f>
        <v>24</v>
      </c>
      <c r="G22" s="280">
        <f>'Temps de travaux généraux'!$I$21</f>
        <v>0</v>
      </c>
      <c r="H22" s="283">
        <f>'Temps de travaux généraux'!$J$21</f>
        <v>0</v>
      </c>
      <c r="I22" s="279">
        <f>('Alimentation élevages et Temps'!$L$21)</f>
        <v>7</v>
      </c>
      <c r="J22" s="280">
        <v>0</v>
      </c>
      <c r="K22" s="283">
        <v>0</v>
      </c>
      <c r="L22" s="279">
        <f t="shared" si="0"/>
        <v>95</v>
      </c>
      <c r="M22" s="280">
        <f t="shared" si="0"/>
        <v>56</v>
      </c>
      <c r="N22" s="283">
        <f t="shared" si="0"/>
        <v>59</v>
      </c>
    </row>
    <row r="23" spans="1:14" ht="16.5" customHeight="1" thickBot="1">
      <c r="A23" s="279"/>
      <c r="B23" s="280" t="s">
        <v>160</v>
      </c>
      <c r="C23" s="279">
        <v>10</v>
      </c>
      <c r="D23" s="280">
        <v>0</v>
      </c>
      <c r="E23" s="283">
        <v>0</v>
      </c>
      <c r="F23" s="279">
        <f>'Temps de travaux généraux'!$H$22</f>
        <v>27</v>
      </c>
      <c r="G23" s="280">
        <f>'Temps de travaux généraux'!$I$22</f>
        <v>0</v>
      </c>
      <c r="H23" s="283">
        <f>'Temps de travaux généraux'!$J$22</f>
        <v>0</v>
      </c>
      <c r="I23" s="279">
        <f>('Alimentation élevages et Temps'!$L$22)</f>
        <v>7</v>
      </c>
      <c r="J23" s="280">
        <v>0</v>
      </c>
      <c r="K23" s="283">
        <v>0</v>
      </c>
      <c r="L23" s="279">
        <f t="shared" si="0"/>
        <v>44</v>
      </c>
      <c r="M23" s="280">
        <f t="shared" si="0"/>
        <v>0</v>
      </c>
      <c r="N23" s="283">
        <f t="shared" si="0"/>
        <v>0</v>
      </c>
    </row>
    <row r="24" spans="1:14" ht="16.5" customHeight="1">
      <c r="A24" s="268" t="s">
        <v>161</v>
      </c>
      <c r="B24" s="272" t="s">
        <v>162</v>
      </c>
      <c r="C24" s="268">
        <v>57.5</v>
      </c>
      <c r="D24" s="272">
        <v>48</v>
      </c>
      <c r="E24" s="273">
        <v>36</v>
      </c>
      <c r="F24" s="268">
        <f>'Temps de travaux généraux'!$H$23</f>
        <v>17</v>
      </c>
      <c r="G24" s="272">
        <f>'Temps de travaux généraux'!$I$23</f>
        <v>0</v>
      </c>
      <c r="H24" s="273">
        <f>'Temps de travaux généraux'!$J$23</f>
        <v>0</v>
      </c>
      <c r="I24" s="268">
        <f>('Alimentation élevages et Temps'!$L$23)</f>
        <v>7</v>
      </c>
      <c r="J24" s="272">
        <v>0</v>
      </c>
      <c r="K24" s="273">
        <v>0</v>
      </c>
      <c r="L24" s="268">
        <f t="shared" si="0"/>
        <v>81.5</v>
      </c>
      <c r="M24" s="272">
        <f t="shared" si="0"/>
        <v>48</v>
      </c>
      <c r="N24" s="273">
        <f t="shared" si="0"/>
        <v>36</v>
      </c>
    </row>
    <row r="25" spans="1:14" ht="16.5" customHeight="1" thickBot="1">
      <c r="A25" s="279"/>
      <c r="B25" s="280" t="s">
        <v>163</v>
      </c>
      <c r="C25" s="279">
        <v>17.5</v>
      </c>
      <c r="D25" s="280">
        <v>16</v>
      </c>
      <c r="E25" s="283">
        <v>12</v>
      </c>
      <c r="F25" s="279">
        <f>'Temps de travaux généraux'!$H$24</f>
        <v>17</v>
      </c>
      <c r="G25" s="280">
        <f>'Temps de travaux généraux'!$I$24</f>
        <v>0</v>
      </c>
      <c r="H25" s="283">
        <f>'Temps de travaux généraux'!$J$24</f>
        <v>0</v>
      </c>
      <c r="I25" s="279">
        <f>('Alimentation élevages et Temps'!$L$24)</f>
        <v>7</v>
      </c>
      <c r="J25" s="280">
        <v>0</v>
      </c>
      <c r="K25" s="283">
        <v>0</v>
      </c>
      <c r="L25" s="279">
        <f t="shared" si="0"/>
        <v>41.5</v>
      </c>
      <c r="M25" s="280">
        <f t="shared" si="0"/>
        <v>16</v>
      </c>
      <c r="N25" s="283">
        <f t="shared" si="0"/>
        <v>12</v>
      </c>
    </row>
    <row r="26" spans="1:14" ht="16.5" customHeight="1">
      <c r="A26" s="268" t="s">
        <v>164</v>
      </c>
      <c r="B26" s="272" t="s">
        <v>165</v>
      </c>
      <c r="C26" s="268">
        <v>1.5</v>
      </c>
      <c r="D26" s="272">
        <v>0</v>
      </c>
      <c r="E26" s="273">
        <v>0</v>
      </c>
      <c r="F26" s="268">
        <f>'Temps de travaux généraux'!$H$25</f>
        <v>17</v>
      </c>
      <c r="G26" s="272">
        <f>'Temps de travaux généraux'!$I$25</f>
        <v>0</v>
      </c>
      <c r="H26" s="273">
        <f>'Temps de travaux généraux'!$J$25</f>
        <v>0</v>
      </c>
      <c r="I26" s="268">
        <f>('Alimentation élevages et Temps'!$L$25)</f>
        <v>7</v>
      </c>
      <c r="J26" s="272">
        <v>0</v>
      </c>
      <c r="K26" s="273">
        <v>0</v>
      </c>
      <c r="L26" s="268">
        <f t="shared" si="0"/>
        <v>25.5</v>
      </c>
      <c r="M26" s="272">
        <f t="shared" si="0"/>
        <v>0</v>
      </c>
      <c r="N26" s="273">
        <f t="shared" si="0"/>
        <v>0</v>
      </c>
    </row>
    <row r="27" spans="1:14" ht="16.5" customHeight="1" thickBot="1">
      <c r="A27" s="279"/>
      <c r="B27" s="280" t="s">
        <v>166</v>
      </c>
      <c r="C27" s="279">
        <v>2</v>
      </c>
      <c r="D27" s="280">
        <v>0</v>
      </c>
      <c r="E27" s="283">
        <v>0</v>
      </c>
      <c r="F27" s="279">
        <f>'Temps de travaux généraux'!$H$26</f>
        <v>17</v>
      </c>
      <c r="G27" s="280">
        <f>'Temps de travaux généraux'!$I$26</f>
        <v>0</v>
      </c>
      <c r="H27" s="283">
        <f>'Temps de travaux généraux'!$J$26</f>
        <v>0</v>
      </c>
      <c r="I27" s="279">
        <f>('Alimentation élevages et Temps'!$L$26)</f>
        <v>7</v>
      </c>
      <c r="J27" s="280">
        <v>0</v>
      </c>
      <c r="K27" s="283">
        <v>0</v>
      </c>
      <c r="L27" s="279">
        <f t="shared" si="0"/>
        <v>26</v>
      </c>
      <c r="M27" s="280">
        <f t="shared" si="0"/>
        <v>0</v>
      </c>
      <c r="N27" s="283">
        <f t="shared" si="0"/>
        <v>0</v>
      </c>
    </row>
    <row r="28" spans="1:14" ht="16.5" customHeight="1">
      <c r="A28" s="268" t="s">
        <v>167</v>
      </c>
      <c r="B28" s="272" t="s">
        <v>168</v>
      </c>
      <c r="C28" s="268">
        <v>7</v>
      </c>
      <c r="D28" s="272">
        <v>0</v>
      </c>
      <c r="E28" s="273">
        <v>0</v>
      </c>
      <c r="F28" s="268">
        <f>'Temps de travaux généraux'!$H$27</f>
        <v>41</v>
      </c>
      <c r="G28" s="272">
        <f>'Temps de travaux généraux'!$I$27</f>
        <v>21</v>
      </c>
      <c r="H28" s="273">
        <f>'Temps de travaux généraux'!$J$27</f>
        <v>18</v>
      </c>
      <c r="I28" s="268">
        <f>('Alimentation élevages et Temps'!$L$27)</f>
        <v>7</v>
      </c>
      <c r="J28" s="272">
        <v>0</v>
      </c>
      <c r="K28" s="273">
        <v>0</v>
      </c>
      <c r="L28" s="268">
        <f t="shared" si="0"/>
        <v>55</v>
      </c>
      <c r="M28" s="272">
        <f t="shared" si="0"/>
        <v>21</v>
      </c>
      <c r="N28" s="273">
        <f t="shared" si="0"/>
        <v>18</v>
      </c>
    </row>
    <row r="29" spans="1:14" ht="16.5" customHeight="1">
      <c r="A29" s="279"/>
      <c r="B29" s="280" t="s">
        <v>169</v>
      </c>
      <c r="C29" s="279">
        <v>5</v>
      </c>
      <c r="D29" s="280">
        <v>0</v>
      </c>
      <c r="E29" s="283">
        <v>0</v>
      </c>
      <c r="F29" s="279">
        <f>'Temps de travaux généraux'!$H$28</f>
        <v>100</v>
      </c>
      <c r="G29" s="280">
        <f>'Temps de travaux généraux'!$I$28</f>
        <v>77</v>
      </c>
      <c r="H29" s="283">
        <f>'Temps de travaux généraux'!$J$28</f>
        <v>66</v>
      </c>
      <c r="I29" s="279">
        <f>('Alimentation élevages et Temps'!$L$28)</f>
        <v>7</v>
      </c>
      <c r="J29" s="280">
        <v>0</v>
      </c>
      <c r="K29" s="283">
        <v>0</v>
      </c>
      <c r="L29" s="279">
        <f t="shared" si="0"/>
        <v>112</v>
      </c>
      <c r="M29" s="280">
        <f t="shared" si="0"/>
        <v>77</v>
      </c>
      <c r="N29" s="283">
        <f t="shared" si="0"/>
        <v>66</v>
      </c>
    </row>
    <row r="30" spans="1:14" ht="16.5" customHeight="1" thickBot="1">
      <c r="A30" s="274"/>
      <c r="B30" s="275" t="s">
        <v>170</v>
      </c>
      <c r="C30" s="274">
        <v>9.5</v>
      </c>
      <c r="D30" s="275">
        <v>0</v>
      </c>
      <c r="E30" s="278">
        <v>0</v>
      </c>
      <c r="F30" s="274">
        <f>'Temps de travaux généraux'!$H$29</f>
        <v>13</v>
      </c>
      <c r="G30" s="275">
        <f>'Temps de travaux généraux'!$I$29</f>
        <v>10</v>
      </c>
      <c r="H30" s="278">
        <f>'Temps de travaux généraux'!$J$29</f>
        <v>12</v>
      </c>
      <c r="I30" s="274">
        <f>('Alimentation élevages et Temps'!$L$29)</f>
        <v>7</v>
      </c>
      <c r="J30" s="275">
        <v>0</v>
      </c>
      <c r="K30" s="278">
        <v>0</v>
      </c>
      <c r="L30" s="274">
        <f t="shared" si="0"/>
        <v>29.5</v>
      </c>
      <c r="M30" s="275">
        <f t="shared" si="0"/>
        <v>10</v>
      </c>
      <c r="N30" s="278">
        <f t="shared" si="0"/>
        <v>12</v>
      </c>
    </row>
    <row r="31" spans="1:14" ht="16.5" customHeight="1">
      <c r="A31" s="279" t="s">
        <v>171</v>
      </c>
      <c r="B31" s="280" t="s">
        <v>172</v>
      </c>
      <c r="C31" s="279">
        <v>4</v>
      </c>
      <c r="D31" s="280">
        <v>0</v>
      </c>
      <c r="E31" s="283">
        <v>0</v>
      </c>
      <c r="F31" s="279">
        <f>'Temps de travaux généraux'!$H$30</f>
        <v>20</v>
      </c>
      <c r="G31" s="280">
        <f>'Temps de travaux généraux'!$I$30</f>
        <v>0</v>
      </c>
      <c r="H31" s="283">
        <f>'Temps de travaux généraux'!$J$30</f>
        <v>0</v>
      </c>
      <c r="I31" s="279">
        <f>('Alimentation élevages et Temps'!$L$30)</f>
        <v>7</v>
      </c>
      <c r="J31" s="280">
        <v>0</v>
      </c>
      <c r="K31" s="283">
        <v>0</v>
      </c>
      <c r="L31" s="279">
        <f t="shared" si="0"/>
        <v>31</v>
      </c>
      <c r="M31" s="280">
        <f t="shared" si="0"/>
        <v>0</v>
      </c>
      <c r="N31" s="283">
        <f t="shared" si="0"/>
        <v>0</v>
      </c>
    </row>
    <row r="32" spans="1:14" ht="16.5" customHeight="1" thickBot="1">
      <c r="A32" s="274"/>
      <c r="B32" s="275" t="s">
        <v>173</v>
      </c>
      <c r="C32" s="274">
        <v>8.25</v>
      </c>
      <c r="D32" s="275">
        <v>0</v>
      </c>
      <c r="E32" s="278">
        <v>0</v>
      </c>
      <c r="F32" s="274">
        <f>'Temps de travaux généraux'!$H$31</f>
        <v>24</v>
      </c>
      <c r="G32" s="275">
        <f>'Temps de travaux généraux'!$I$31</f>
        <v>0</v>
      </c>
      <c r="H32" s="278">
        <f>'Temps de travaux généraux'!$J$31</f>
        <v>0</v>
      </c>
      <c r="I32" s="274">
        <f>('Alimentation élevages et Temps'!$L$31)</f>
        <v>7</v>
      </c>
      <c r="J32" s="275">
        <v>0</v>
      </c>
      <c r="K32" s="278">
        <v>0</v>
      </c>
      <c r="L32" s="274">
        <f t="shared" si="0"/>
        <v>39.25</v>
      </c>
      <c r="M32" s="275">
        <f t="shared" si="0"/>
        <v>0</v>
      </c>
      <c r="N32" s="278">
        <f t="shared" si="0"/>
        <v>0</v>
      </c>
    </row>
    <row r="33" spans="1:14" ht="16.5" customHeight="1" thickBot="1">
      <c r="A33" s="274" t="s">
        <v>32</v>
      </c>
      <c r="B33" s="286"/>
      <c r="C33" s="274">
        <f aca="true" t="shared" si="1" ref="C33:N33">SUM(C7:C32)</f>
        <v>732.25</v>
      </c>
      <c r="D33" s="275">
        <f t="shared" si="1"/>
        <v>285</v>
      </c>
      <c r="E33" s="278">
        <f t="shared" si="1"/>
        <v>251</v>
      </c>
      <c r="F33" s="274">
        <f t="shared" si="1"/>
        <v>1245.5</v>
      </c>
      <c r="G33" s="275">
        <f t="shared" si="1"/>
        <v>206</v>
      </c>
      <c r="H33" s="278">
        <f t="shared" si="1"/>
        <v>180</v>
      </c>
      <c r="I33" s="274">
        <f t="shared" si="1"/>
        <v>189</v>
      </c>
      <c r="J33" s="275">
        <f t="shared" si="1"/>
        <v>0</v>
      </c>
      <c r="K33" s="278">
        <f t="shared" si="1"/>
        <v>0</v>
      </c>
      <c r="L33" s="274">
        <f t="shared" si="1"/>
        <v>2166.75</v>
      </c>
      <c r="M33" s="275">
        <f t="shared" si="1"/>
        <v>491</v>
      </c>
      <c r="N33" s="278">
        <f t="shared" si="1"/>
        <v>431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15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87" t="s">
        <v>19</v>
      </c>
      <c r="B1" s="2"/>
      <c r="C1" s="2"/>
      <c r="E1" s="288" t="s">
        <v>0</v>
      </c>
    </row>
    <row r="2" spans="1:5" ht="31.5" customHeight="1" thickBot="1">
      <c r="A2" s="43" t="s">
        <v>21</v>
      </c>
      <c r="B2" s="2"/>
      <c r="C2" s="2"/>
      <c r="E2" s="289" t="s">
        <v>1</v>
      </c>
    </row>
    <row r="3" spans="1:11" ht="21.75" customHeight="1">
      <c r="A3" s="69" t="s">
        <v>24</v>
      </c>
      <c r="B3" s="70" t="s">
        <v>25</v>
      </c>
      <c r="C3" s="290" t="s">
        <v>38</v>
      </c>
      <c r="D3" s="291"/>
      <c r="E3" s="292" t="s">
        <v>132</v>
      </c>
      <c r="F3" s="293"/>
      <c r="G3" s="293"/>
      <c r="H3" s="290" t="s">
        <v>134</v>
      </c>
      <c r="I3" s="293"/>
      <c r="J3" s="290" t="s">
        <v>2</v>
      </c>
      <c r="K3" s="291"/>
    </row>
    <row r="4" spans="1:11" ht="25.5" customHeight="1" thickBot="1">
      <c r="A4" s="294"/>
      <c r="B4" s="295"/>
      <c r="C4" s="296" t="s">
        <v>3</v>
      </c>
      <c r="D4" s="297" t="s">
        <v>4</v>
      </c>
      <c r="E4" s="298" t="s">
        <v>5</v>
      </c>
      <c r="F4" s="298" t="s">
        <v>6</v>
      </c>
      <c r="G4" s="298" t="s">
        <v>7</v>
      </c>
      <c r="H4" s="299" t="s">
        <v>8</v>
      </c>
      <c r="I4" s="298" t="s">
        <v>7</v>
      </c>
      <c r="J4" s="296" t="s">
        <v>9</v>
      </c>
      <c r="K4" s="181" t="s">
        <v>10</v>
      </c>
    </row>
    <row r="5" spans="1:11" ht="21.75" customHeight="1">
      <c r="A5" s="300" t="s">
        <v>36</v>
      </c>
      <c r="B5" s="301" t="s">
        <v>137</v>
      </c>
      <c r="C5" s="302">
        <f>SUM('Récapitulatif des temps globaux'!$L$7-'Récapitulatif des temps globaux'!$M$7+'Récapitulatif des temps globaux'!$N$7)</f>
        <v>87.25</v>
      </c>
      <c r="D5" s="303">
        <f>'Récapitulatif des temps globaux'!$N$7</f>
        <v>0</v>
      </c>
      <c r="E5" s="304">
        <f>'Coût global en intrants'!$O$5</f>
        <v>5.35</v>
      </c>
      <c r="F5" s="304">
        <f>'Coûts de production en eau'!$K$6</f>
        <v>3.1</v>
      </c>
      <c r="G5" s="59" t="s">
        <v>72</v>
      </c>
      <c r="H5" s="305">
        <f>('Alimentation élevages et Temps'!$J$6)</f>
        <v>31</v>
      </c>
      <c r="I5" s="59">
        <f>SUM('Dépenses en élevage'!$H$5-'Dépenses en élevage'!$E$5+'Dépenses en élevage'!$H$38-'Dépenses en élevage'!$E$38)</f>
        <v>8</v>
      </c>
      <c r="J5" s="302">
        <f aca="true" t="shared" si="0" ref="J5:J31">SUM(C5,E5:I5)</f>
        <v>134.7</v>
      </c>
      <c r="K5" s="303">
        <f aca="true" t="shared" si="1" ref="K5:K31">SUM(D5:I5)</f>
        <v>47.45</v>
      </c>
    </row>
    <row r="6" spans="1:11" ht="21.75" customHeight="1" thickBot="1">
      <c r="A6" s="39"/>
      <c r="B6" s="30" t="s">
        <v>138</v>
      </c>
      <c r="C6" s="306">
        <f>SUM('Récapitulatif des temps globaux'!$L$8-'Récapitulatif des temps globaux'!$M$8+'Récapitulatif des temps globaux'!$N$8)</f>
        <v>31.5</v>
      </c>
      <c r="D6" s="307">
        <f>'Récapitulatif des temps globaux'!$N$8</f>
        <v>0</v>
      </c>
      <c r="E6" s="308">
        <f>'Coût global en intrants'!$O$6</f>
        <v>115.7</v>
      </c>
      <c r="F6" s="308">
        <f>'Coûts de production en eau'!$K$7</f>
        <v>3.1</v>
      </c>
      <c r="G6" s="309" t="s">
        <v>72</v>
      </c>
      <c r="H6" s="310">
        <f>('Alimentation élevages et Temps'!$J$7)</f>
        <v>10.5</v>
      </c>
      <c r="I6" s="309">
        <f>SUM('Dépenses en élevage'!$H$6-'Dépenses en élevage'!$E$6+'Dépenses en élevage'!$H$39-'Dépenses en élevage'!$E$39)</f>
        <v>0</v>
      </c>
      <c r="J6" s="306">
        <f t="shared" si="0"/>
        <v>160.79999999999998</v>
      </c>
      <c r="K6" s="307">
        <f t="shared" si="1"/>
        <v>129.3</v>
      </c>
    </row>
    <row r="7" spans="1:11" ht="21.75" customHeight="1">
      <c r="A7" s="311" t="s">
        <v>139</v>
      </c>
      <c r="B7" s="35" t="s">
        <v>140</v>
      </c>
      <c r="C7" s="302">
        <f>SUM('Récapitulatif des temps globaux'!$L$9-'Récapitulatif des temps globaux'!$M$9+'Récapitulatif des temps globaux'!$N$9)</f>
        <v>125.25</v>
      </c>
      <c r="D7" s="303">
        <f>'Récapitulatif des temps globaux'!$N$9</f>
        <v>60</v>
      </c>
      <c r="E7" s="304">
        <f>'Coût global en intrants'!$O$7</f>
        <v>5</v>
      </c>
      <c r="F7" s="304">
        <f>'Coûts de production en eau'!$K$8</f>
        <v>9.4</v>
      </c>
      <c r="G7" s="59" t="s">
        <v>72</v>
      </c>
      <c r="H7" s="305">
        <f>('Alimentation élevages et Temps'!$J$8)</f>
        <v>0</v>
      </c>
      <c r="I7" s="59">
        <f>SUM('Dépenses en élevage'!$H$7-'Dépenses en élevage'!$E$7+'Dépenses en élevage'!$H$40-'Dépenses en élevage'!$E$40)</f>
        <v>0</v>
      </c>
      <c r="J7" s="302">
        <f t="shared" si="0"/>
        <v>139.65</v>
      </c>
      <c r="K7" s="303">
        <f t="shared" si="1"/>
        <v>74.4</v>
      </c>
    </row>
    <row r="8" spans="1:11" ht="21.75" customHeight="1" thickBot="1">
      <c r="A8" s="39"/>
      <c r="B8" s="30" t="s">
        <v>141</v>
      </c>
      <c r="C8" s="306">
        <f>SUM('Récapitulatif des temps globaux'!$L$10-'Récapitulatif des temps globaux'!$M$10+'Récapitulatif des temps globaux'!$N$10)</f>
        <v>77.5</v>
      </c>
      <c r="D8" s="307">
        <f>'Récapitulatif des temps globaux'!$N$10</f>
        <v>0</v>
      </c>
      <c r="E8" s="308">
        <f>'Coût global en intrants'!$O$8</f>
        <v>0</v>
      </c>
      <c r="F8" s="308">
        <f>'Coûts de production en eau'!$K$9</f>
        <v>7.75</v>
      </c>
      <c r="G8" s="309" t="s">
        <v>72</v>
      </c>
      <c r="H8" s="310">
        <f>('Alimentation élevages et Temps'!$J$9)</f>
        <v>0</v>
      </c>
      <c r="I8" s="309">
        <f>SUM('Dépenses en élevage'!$H$8-'Dépenses en élevage'!$E$8+'Dépenses en élevage'!$H$41-'Dépenses en élevage'!$E$41)</f>
        <v>0</v>
      </c>
      <c r="J8" s="306">
        <f t="shared" si="0"/>
        <v>85.25</v>
      </c>
      <c r="K8" s="307">
        <f t="shared" si="1"/>
        <v>7.75</v>
      </c>
    </row>
    <row r="9" spans="1:11" ht="21.75" customHeight="1">
      <c r="A9" s="311" t="s">
        <v>142</v>
      </c>
      <c r="B9" s="35" t="s">
        <v>143</v>
      </c>
      <c r="C9" s="302">
        <f>SUM('Récapitulatif des temps globaux'!$L$11-'Récapitulatif des temps globaux'!$M$11+'Récapitulatif des temps globaux'!$N$11)</f>
        <v>94.5</v>
      </c>
      <c r="D9" s="303">
        <f>'Récapitulatif des temps globaux'!$N$11</f>
        <v>0</v>
      </c>
      <c r="E9" s="304">
        <f>'Coût global en intrants'!$O$9</f>
        <v>0</v>
      </c>
      <c r="F9" s="304">
        <f>'Coûts de production en eau'!$K$10</f>
        <v>9.4</v>
      </c>
      <c r="G9" s="59" t="s">
        <v>72</v>
      </c>
      <c r="H9" s="305">
        <f>('Alimentation élevages et Temps'!$J$10)</f>
        <v>0</v>
      </c>
      <c r="I9" s="59">
        <f>SUM('Dépenses en élevage'!$H$9-'Dépenses en élevage'!$E$9+'Dépenses en élevage'!$H$42-'Dépenses en élevage'!$E$42)</f>
        <v>0</v>
      </c>
      <c r="J9" s="302">
        <f t="shared" si="0"/>
        <v>103.9</v>
      </c>
      <c r="K9" s="303">
        <f t="shared" si="1"/>
        <v>9.4</v>
      </c>
    </row>
    <row r="10" spans="1:11" ht="21.75" customHeight="1" thickBot="1">
      <c r="A10" s="311"/>
      <c r="B10" s="312" t="s">
        <v>144</v>
      </c>
      <c r="C10" s="302">
        <f>SUM('Récapitulatif des temps globaux'!$L$12-'Récapitulatif des temps globaux'!$M$12+'Récapitulatif des temps globaux'!$N$12)</f>
        <v>121.75</v>
      </c>
      <c r="D10" s="303">
        <f>'Récapitulatif des temps globaux'!$N$12</f>
        <v>0</v>
      </c>
      <c r="E10" s="304">
        <f>'Coût global en intrants'!$O$10</f>
        <v>15</v>
      </c>
      <c r="F10" s="304">
        <f>'Coûts de production en eau'!$K$11</f>
        <v>10.85</v>
      </c>
      <c r="G10" s="59" t="s">
        <v>72</v>
      </c>
      <c r="H10" s="305">
        <f>('Alimentation élevages et Temps'!$J$11)</f>
        <v>0</v>
      </c>
      <c r="I10" s="59">
        <f>SUM('Dépenses en élevage'!$H$10-'Dépenses en élevage'!$E$10+'Dépenses en élevage'!$H$43-'Dépenses en élevage'!$E$43)</f>
        <v>0</v>
      </c>
      <c r="J10" s="302">
        <f t="shared" si="0"/>
        <v>147.6</v>
      </c>
      <c r="K10" s="303">
        <f t="shared" si="1"/>
        <v>25.85</v>
      </c>
    </row>
    <row r="11" spans="1:11" ht="21.75" customHeight="1">
      <c r="A11" s="300" t="s">
        <v>145</v>
      </c>
      <c r="B11" s="25" t="s">
        <v>146</v>
      </c>
      <c r="C11" s="313">
        <f>SUM('Récapitulatif des temps globaux'!$L$13-'Récapitulatif des temps globaux'!$M$13+'Récapitulatif des temps globaux'!$N$13)</f>
        <v>87.5</v>
      </c>
      <c r="D11" s="314">
        <f>'Récapitulatif des temps globaux'!$N$13</f>
        <v>0</v>
      </c>
      <c r="E11" s="315">
        <f>'Coût global en intrants'!$O$11</f>
        <v>0</v>
      </c>
      <c r="F11" s="315">
        <f>'Coûts de production en eau'!$K$12</f>
        <v>14.05</v>
      </c>
      <c r="G11" s="316" t="s">
        <v>72</v>
      </c>
      <c r="H11" s="317">
        <f>('Alimentation élevages et Temps'!$J$12)</f>
        <v>0</v>
      </c>
      <c r="I11" s="316">
        <f>SUM('Dépenses en élevage'!$H$11-'Dépenses en élevage'!$E$11+'Dépenses en élevage'!$H$44-'Dépenses en élevage'!$E$44)</f>
        <v>0</v>
      </c>
      <c r="J11" s="313">
        <f t="shared" si="0"/>
        <v>101.55</v>
      </c>
      <c r="K11" s="314">
        <f t="shared" si="1"/>
        <v>14.05</v>
      </c>
    </row>
    <row r="12" spans="1:11" ht="21.75" customHeight="1" thickBot="1">
      <c r="A12" s="311"/>
      <c r="B12" s="35" t="s">
        <v>147</v>
      </c>
      <c r="C12" s="302">
        <f>SUM('Récapitulatif des temps globaux'!$L$14-'Récapitulatif des temps globaux'!$M$14+'Récapitulatif des temps globaux'!$N$14)</f>
        <v>108.5</v>
      </c>
      <c r="D12" s="303">
        <f>'Récapitulatif des temps globaux'!$N$14</f>
        <v>0</v>
      </c>
      <c r="E12" s="304">
        <f>'Coût global en intrants'!$O$12</f>
        <v>0</v>
      </c>
      <c r="F12" s="304">
        <f>'Coûts de production en eau'!$K$13</f>
        <v>10.85</v>
      </c>
      <c r="G12" s="59" t="s">
        <v>72</v>
      </c>
      <c r="H12" s="305">
        <f>('Alimentation élevages et Temps'!$J$13)</f>
        <v>0</v>
      </c>
      <c r="I12" s="59">
        <f>SUM('Dépenses en élevage'!$H$12-'Dépenses en élevage'!$E$12+'Dépenses en élevage'!$H$45-'Dépenses en élevage'!$E$45)</f>
        <v>0</v>
      </c>
      <c r="J12" s="302">
        <f t="shared" si="0"/>
        <v>119.35</v>
      </c>
      <c r="K12" s="303">
        <f t="shared" si="1"/>
        <v>10.85</v>
      </c>
    </row>
    <row r="13" spans="1:11" ht="21.75" customHeight="1">
      <c r="A13" s="300" t="s">
        <v>148</v>
      </c>
      <c r="B13" s="25" t="s">
        <v>149</v>
      </c>
      <c r="C13" s="313">
        <f>SUM('Récapitulatif des temps globaux'!$L$15-'Récapitulatif des temps globaux'!$M$15+'Récapitulatif des temps globaux'!$N$15)</f>
        <v>115.5</v>
      </c>
      <c r="D13" s="314">
        <f>'Récapitulatif des temps globaux'!$N$15</f>
        <v>0</v>
      </c>
      <c r="E13" s="315">
        <f>'Coût global en intrants'!$O$13</f>
        <v>0</v>
      </c>
      <c r="F13" s="315">
        <f>'Coûts de production en eau'!$K$14</f>
        <v>10.85</v>
      </c>
      <c r="G13" s="316" t="s">
        <v>72</v>
      </c>
      <c r="H13" s="317">
        <f>('Alimentation élevages et Temps'!$J$14)</f>
        <v>0</v>
      </c>
      <c r="I13" s="316">
        <f>SUM('Dépenses en élevage'!$H$13-'Dépenses en élevage'!$E$13+'Dépenses en élevage'!$H$46-'Dépenses en élevage'!$E$46)</f>
        <v>0</v>
      </c>
      <c r="J13" s="313">
        <f t="shared" si="0"/>
        <v>126.35</v>
      </c>
      <c r="K13" s="314">
        <f t="shared" si="1"/>
        <v>10.85</v>
      </c>
    </row>
    <row r="14" spans="1:11" ht="21.75" customHeight="1" thickBot="1">
      <c r="A14" s="311"/>
      <c r="B14" s="35" t="s">
        <v>150</v>
      </c>
      <c r="C14" s="302">
        <f>SUM('Récapitulatif des temps globaux'!$L$16-'Récapitulatif des temps globaux'!$M$16+'Récapitulatif des temps globaux'!$N$16)</f>
        <v>112</v>
      </c>
      <c r="D14" s="303">
        <f>'Récapitulatif des temps globaux'!$N$16</f>
        <v>0</v>
      </c>
      <c r="E14" s="304">
        <f>'Coût global en intrants'!$O$14</f>
        <v>0</v>
      </c>
      <c r="F14" s="304">
        <f>'Coûts de production en eau'!$K$15</f>
        <v>17.05</v>
      </c>
      <c r="G14" s="59" t="s">
        <v>72</v>
      </c>
      <c r="H14" s="305">
        <f>('Alimentation élevages et Temps'!$J$15)</f>
        <v>0</v>
      </c>
      <c r="I14" s="59">
        <f>SUM('Dépenses en élevage'!$H$14-'Dépenses en élevage'!$E$14+'Dépenses en élevage'!$H$47-'Dépenses en élevage'!$E$47)</f>
        <v>0</v>
      </c>
      <c r="J14" s="302">
        <f t="shared" si="0"/>
        <v>129.05</v>
      </c>
      <c r="K14" s="303">
        <f t="shared" si="1"/>
        <v>17.05</v>
      </c>
    </row>
    <row r="15" spans="1:11" ht="21.75" customHeight="1">
      <c r="A15" s="300" t="s">
        <v>151</v>
      </c>
      <c r="B15" s="25" t="s">
        <v>152</v>
      </c>
      <c r="C15" s="313">
        <f>SUM('Récapitulatif des temps globaux'!$L$17-'Récapitulatif des temps globaux'!$M$17+'Récapitulatif des temps globaux'!$N$17)</f>
        <v>261</v>
      </c>
      <c r="D15" s="314">
        <f>'Récapitulatif des temps globaux'!$N$17</f>
        <v>84</v>
      </c>
      <c r="E15" s="315">
        <f>'Coût global en intrants'!$O$15</f>
        <v>0</v>
      </c>
      <c r="F15" s="315">
        <f>'Coûts de production en eau'!$K$16</f>
        <v>9.3</v>
      </c>
      <c r="G15" s="316" t="s">
        <v>72</v>
      </c>
      <c r="H15" s="317">
        <f>('Alimentation élevages et Temps'!$J$16)</f>
        <v>0</v>
      </c>
      <c r="I15" s="316">
        <f>SUM('Dépenses en élevage'!$H$15-'Dépenses en élevage'!$E$15+'Dépenses en élevage'!$H$48-'Dépenses en élevage'!$E$48)</f>
        <v>0</v>
      </c>
      <c r="J15" s="313">
        <f t="shared" si="0"/>
        <v>270.3</v>
      </c>
      <c r="K15" s="314">
        <f t="shared" si="1"/>
        <v>93.3</v>
      </c>
    </row>
    <row r="16" spans="1:11" ht="21.75" customHeight="1">
      <c r="A16" s="311"/>
      <c r="B16" s="35" t="s">
        <v>153</v>
      </c>
      <c r="C16" s="302">
        <f>SUM('Récapitulatif des temps globaux'!$L$18-'Récapitulatif des temps globaux'!$M$18+'Récapitulatif des temps globaux'!$N$18)</f>
        <v>149.25</v>
      </c>
      <c r="D16" s="303">
        <f>'Récapitulatif des temps globaux'!$N$18</f>
        <v>84</v>
      </c>
      <c r="E16" s="304">
        <f>'Coût global en intrants'!$O$16</f>
        <v>0</v>
      </c>
      <c r="F16" s="304">
        <f>'Coûts de production en eau'!$K$17</f>
        <v>17.55</v>
      </c>
      <c r="G16" s="59" t="s">
        <v>72</v>
      </c>
      <c r="H16" s="305">
        <f>('Alimentation élevages et Temps'!$J$17)</f>
        <v>0</v>
      </c>
      <c r="I16" s="59">
        <f>SUM('Dépenses en élevage'!$H$16-'Dépenses en élevage'!$E$16+'Dépenses en élevage'!$H$49-'Dépenses en élevage'!$E$49)</f>
        <v>0</v>
      </c>
      <c r="J16" s="302">
        <f t="shared" si="0"/>
        <v>166.8</v>
      </c>
      <c r="K16" s="303">
        <f t="shared" si="1"/>
        <v>101.55</v>
      </c>
    </row>
    <row r="17" spans="1:11" ht="21.75" customHeight="1" thickBot="1">
      <c r="A17" s="39"/>
      <c r="B17" s="30" t="s">
        <v>154</v>
      </c>
      <c r="C17" s="306">
        <f>SUM('Récapitulatif des temps globaux'!$L$19-'Récapitulatif des temps globaux'!$M$19+'Récapitulatif des temps globaux'!$N$19)</f>
        <v>73</v>
      </c>
      <c r="D17" s="307">
        <f>'Récapitulatif des temps globaux'!$N$19</f>
        <v>0</v>
      </c>
      <c r="E17" s="308">
        <f>'Coût global en intrants'!$O$17</f>
        <v>0</v>
      </c>
      <c r="F17" s="308">
        <f>'Coûts de production en eau'!$K$18</f>
        <v>6.2</v>
      </c>
      <c r="G17" s="309" t="s">
        <v>72</v>
      </c>
      <c r="H17" s="310">
        <f>('Alimentation élevages et Temps'!$J$18)</f>
        <v>5</v>
      </c>
      <c r="I17" s="309">
        <f>SUM('Dépenses en élevage'!$H$17-'Dépenses en élevage'!$E$17+'Dépenses en élevage'!$H$50-'Dépenses en élevage'!$E$50)</f>
        <v>0</v>
      </c>
      <c r="J17" s="306">
        <f t="shared" si="0"/>
        <v>84.2</v>
      </c>
      <c r="K17" s="307">
        <f t="shared" si="1"/>
        <v>11.2</v>
      </c>
    </row>
    <row r="18" spans="1:11" ht="21.75" customHeight="1">
      <c r="A18" s="311" t="s">
        <v>155</v>
      </c>
      <c r="B18" s="35" t="s">
        <v>156</v>
      </c>
      <c r="C18" s="302">
        <f>SUM('Récapitulatif des temps globaux'!$L$20-'Récapitulatif des temps globaux'!$M$20+'Récapitulatif des temps globaux'!$N$20)</f>
        <v>60</v>
      </c>
      <c r="D18" s="303">
        <f>'Récapitulatif des temps globaux'!$N$20</f>
        <v>0</v>
      </c>
      <c r="E18" s="304">
        <f>'Coût global en intrants'!$O$18</f>
        <v>0</v>
      </c>
      <c r="F18" s="304">
        <f>'Coûts de production en eau'!$K$19</f>
        <v>6.2</v>
      </c>
      <c r="G18" s="59" t="s">
        <v>72</v>
      </c>
      <c r="H18" s="305">
        <f>('Alimentation élevages et Temps'!$J$19)</f>
        <v>5</v>
      </c>
      <c r="I18" s="59">
        <f>SUM('Dépenses en élevage'!$H$18-'Dépenses en élevage'!$E$18+'Dépenses en élevage'!$H$51-'Dépenses en élevage'!$E$51)</f>
        <v>0</v>
      </c>
      <c r="J18" s="302">
        <f t="shared" si="0"/>
        <v>71.2</v>
      </c>
      <c r="K18" s="303">
        <f t="shared" si="1"/>
        <v>11.2</v>
      </c>
    </row>
    <row r="19" spans="1:11" ht="21.75" customHeight="1" thickBot="1">
      <c r="A19" s="39"/>
      <c r="B19" s="30" t="s">
        <v>157</v>
      </c>
      <c r="C19" s="306">
        <f>SUM('Récapitulatif des temps globaux'!$L$21-'Récapitulatif des temps globaux'!$M$21+'Récapitulatif des temps globaux'!$N$21)</f>
        <v>47</v>
      </c>
      <c r="D19" s="307">
        <f>'Récapitulatif des temps globaux'!$N$21</f>
        <v>0</v>
      </c>
      <c r="E19" s="308">
        <f>'Coût global en intrants'!$O$19</f>
        <v>0</v>
      </c>
      <c r="F19" s="308">
        <f>'Coûts de production en eau'!$K$20</f>
        <v>2.325</v>
      </c>
      <c r="G19" s="309" t="s">
        <v>72</v>
      </c>
      <c r="H19" s="310">
        <f>('Alimentation élevages et Temps'!$J$20)</f>
        <v>5</v>
      </c>
      <c r="I19" s="309">
        <f>SUM('Dépenses en élevage'!$H$19-'Dépenses en élevage'!$E$19+'Dépenses en élevage'!$H$52-'Dépenses en élevage'!$E$52)</f>
        <v>0</v>
      </c>
      <c r="J19" s="306">
        <f t="shared" si="0"/>
        <v>54.325</v>
      </c>
      <c r="K19" s="307">
        <f t="shared" si="1"/>
        <v>7.325</v>
      </c>
    </row>
    <row r="20" spans="1:11" ht="21.75" customHeight="1">
      <c r="A20" s="311" t="s">
        <v>158</v>
      </c>
      <c r="B20" s="35" t="s">
        <v>159</v>
      </c>
      <c r="C20" s="302">
        <f>SUM('Récapitulatif des temps globaux'!$L$22-'Récapitulatif des temps globaux'!$M$22+'Récapitulatif des temps globaux'!$N$22)</f>
        <v>98</v>
      </c>
      <c r="D20" s="303">
        <f>'Récapitulatif des temps globaux'!$N$22</f>
        <v>59</v>
      </c>
      <c r="E20" s="304">
        <f>'Coût global en intrants'!$O$20</f>
        <v>0</v>
      </c>
      <c r="F20" s="304">
        <f>'Coûts de production en eau'!$K$21</f>
        <v>2.325</v>
      </c>
      <c r="G20" s="59" t="s">
        <v>72</v>
      </c>
      <c r="H20" s="305">
        <f>('Alimentation élevages et Temps'!$J$21)</f>
        <v>5</v>
      </c>
      <c r="I20" s="59">
        <f>SUM('Dépenses en élevage'!$H$20-'Dépenses en élevage'!$E$20+'Dépenses en élevage'!$H$53-'Dépenses en élevage'!$E$53)</f>
        <v>0</v>
      </c>
      <c r="J20" s="302">
        <f t="shared" si="0"/>
        <v>105.325</v>
      </c>
      <c r="K20" s="303">
        <f t="shared" si="1"/>
        <v>66.325</v>
      </c>
    </row>
    <row r="21" spans="1:11" ht="21.75" customHeight="1" thickBot="1">
      <c r="A21" s="311"/>
      <c r="B21" s="35" t="s">
        <v>160</v>
      </c>
      <c r="C21" s="302">
        <f>SUM('Récapitulatif des temps globaux'!$L$23-'Récapitulatif des temps globaux'!$M$23+'Récapitulatif des temps globaux'!$N$23)</f>
        <v>44</v>
      </c>
      <c r="D21" s="303">
        <f>'Récapitulatif des temps globaux'!$N$23</f>
        <v>0</v>
      </c>
      <c r="E21" s="304">
        <f>'Coût global en intrants'!$O$21</f>
        <v>0</v>
      </c>
      <c r="F21" s="304">
        <f>'Coûts de production en eau'!$K$22</f>
        <v>2.325</v>
      </c>
      <c r="G21" s="59" t="s">
        <v>72</v>
      </c>
      <c r="H21" s="305">
        <f>('Alimentation élevages et Temps'!$J$22)</f>
        <v>0</v>
      </c>
      <c r="I21" s="59">
        <f>SUM('Dépenses en élevage'!$H$21-'Dépenses en élevage'!$E$21+'Dépenses en élevage'!$H$54-'Dépenses en élevage'!$E$54)</f>
        <v>0</v>
      </c>
      <c r="J21" s="302">
        <f t="shared" si="0"/>
        <v>46.325</v>
      </c>
      <c r="K21" s="303">
        <f t="shared" si="1"/>
        <v>2.325</v>
      </c>
    </row>
    <row r="22" spans="1:11" ht="21.75" customHeight="1">
      <c r="A22" s="300" t="s">
        <v>161</v>
      </c>
      <c r="B22" s="25" t="s">
        <v>162</v>
      </c>
      <c r="C22" s="313">
        <f>SUM('Récapitulatif des temps globaux'!$L$24-'Récapitulatif des temps globaux'!$M$24+'Récapitulatif des temps globaux'!$N$24)</f>
        <v>69.5</v>
      </c>
      <c r="D22" s="314">
        <f>'Récapitulatif des temps globaux'!$N$24</f>
        <v>36</v>
      </c>
      <c r="E22" s="315">
        <f>'Coût global en intrants'!$O$22</f>
        <v>9</v>
      </c>
      <c r="F22" s="315">
        <f>'Coûts de production en eau'!$K$23</f>
        <v>0</v>
      </c>
      <c r="G22" s="316" t="s">
        <v>72</v>
      </c>
      <c r="H22" s="317">
        <f>('Alimentation élevages et Temps'!$J$23)</f>
        <v>0</v>
      </c>
      <c r="I22" s="316">
        <f>SUM('Dépenses en élevage'!$H$22-'Dépenses en élevage'!$E$22+'Dépenses en élevage'!$H$55-'Dépenses en élevage'!$E$55)</f>
        <v>0</v>
      </c>
      <c r="J22" s="313">
        <f t="shared" si="0"/>
        <v>78.5</v>
      </c>
      <c r="K22" s="314">
        <f t="shared" si="1"/>
        <v>45</v>
      </c>
    </row>
    <row r="23" spans="1:11" ht="21.75" customHeight="1" thickBot="1">
      <c r="A23" s="311"/>
      <c r="B23" s="35" t="s">
        <v>163</v>
      </c>
      <c r="C23" s="302">
        <f>SUM('Récapitulatif des temps globaux'!$L$25-'Récapitulatif des temps globaux'!$M$25+'Récapitulatif des temps globaux'!$N$25)</f>
        <v>37.5</v>
      </c>
      <c r="D23" s="303">
        <f>'Récapitulatif des temps globaux'!$N$25</f>
        <v>12</v>
      </c>
      <c r="E23" s="304">
        <f>'Coût global en intrants'!$O$23</f>
        <v>0</v>
      </c>
      <c r="F23" s="304">
        <f>'Coûts de production en eau'!$K$24</f>
        <v>306</v>
      </c>
      <c r="G23" s="59" t="s">
        <v>72</v>
      </c>
      <c r="H23" s="305">
        <f>('Alimentation élevages et Temps'!$J$24)</f>
        <v>0</v>
      </c>
      <c r="I23" s="59">
        <f>SUM('Dépenses en élevage'!$H$23-'Dépenses en élevage'!$E$23+'Dépenses en élevage'!$H$56-'Dépenses en élevage'!$E$56)</f>
        <v>0</v>
      </c>
      <c r="J23" s="302">
        <f t="shared" si="0"/>
        <v>343.5</v>
      </c>
      <c r="K23" s="303">
        <f t="shared" si="1"/>
        <v>318</v>
      </c>
    </row>
    <row r="24" spans="1:11" ht="21.75" customHeight="1">
      <c r="A24" s="300" t="s">
        <v>164</v>
      </c>
      <c r="B24" s="25" t="s">
        <v>165</v>
      </c>
      <c r="C24" s="313">
        <f>SUM('Récapitulatif des temps globaux'!$L$26-'Récapitulatif des temps globaux'!$M$26+'Récapitulatif des temps globaux'!$N$26)</f>
        <v>25.5</v>
      </c>
      <c r="D24" s="314">
        <f>'Récapitulatif des temps globaux'!$N$26</f>
        <v>0</v>
      </c>
      <c r="E24" s="315">
        <f>'Coût global en intrants'!$O$24</f>
        <v>0</v>
      </c>
      <c r="F24" s="315">
        <f>'Coûts de production en eau'!$K$25</f>
        <v>0</v>
      </c>
      <c r="G24" s="316" t="s">
        <v>72</v>
      </c>
      <c r="H24" s="317">
        <f>('Alimentation élevages et Temps'!$J$25)</f>
        <v>0</v>
      </c>
      <c r="I24" s="316">
        <f>SUM('Dépenses en élevage'!$H$24-'Dépenses en élevage'!$E$24+'Dépenses en élevage'!$H$57-'Dépenses en élevage'!$E$57)</f>
        <v>0</v>
      </c>
      <c r="J24" s="313">
        <f t="shared" si="0"/>
        <v>25.5</v>
      </c>
      <c r="K24" s="314">
        <f t="shared" si="1"/>
        <v>0</v>
      </c>
    </row>
    <row r="25" spans="1:11" ht="21.75" customHeight="1" thickBot="1">
      <c r="A25" s="311"/>
      <c r="B25" s="35" t="s">
        <v>166</v>
      </c>
      <c r="C25" s="302">
        <f>SUM('Récapitulatif des temps globaux'!$L$27-'Récapitulatif des temps globaux'!$M$27+'Récapitulatif des temps globaux'!$N$27)</f>
        <v>26</v>
      </c>
      <c r="D25" s="303">
        <f>'Récapitulatif des temps globaux'!$N$27</f>
        <v>0</v>
      </c>
      <c r="E25" s="304">
        <f>'Coût global en intrants'!$O$25</f>
        <v>0</v>
      </c>
      <c r="F25" s="304">
        <f>'Coûts de production en eau'!$K$26</f>
        <v>0</v>
      </c>
      <c r="G25" s="59" t="s">
        <v>72</v>
      </c>
      <c r="H25" s="305">
        <f>('Alimentation élevages et Temps'!$J$26)</f>
        <v>10</v>
      </c>
      <c r="I25" s="59">
        <f>SUM('Dépenses en élevage'!$H$25-'Dépenses en élevage'!$E$25+'Dépenses en élevage'!$H$58-'Dépenses en élevage'!$E$58)</f>
        <v>0</v>
      </c>
      <c r="J25" s="302">
        <f t="shared" si="0"/>
        <v>36</v>
      </c>
      <c r="K25" s="303">
        <f t="shared" si="1"/>
        <v>10</v>
      </c>
    </row>
    <row r="26" spans="1:11" ht="21.75" customHeight="1">
      <c r="A26" s="300" t="s">
        <v>167</v>
      </c>
      <c r="B26" s="25" t="s">
        <v>168</v>
      </c>
      <c r="C26" s="313">
        <f>SUM('Récapitulatif des temps globaux'!$L$28-'Récapitulatif des temps globaux'!$M$28+'Récapitulatif des temps globaux'!$N$28)</f>
        <v>52</v>
      </c>
      <c r="D26" s="314">
        <f>'Récapitulatif des temps globaux'!$N$28</f>
        <v>18</v>
      </c>
      <c r="E26" s="315">
        <f>'Coût global en intrants'!$O$26</f>
        <v>0</v>
      </c>
      <c r="F26" s="315">
        <f>'Coûts de production en eau'!$K$27</f>
        <v>6.550000000000001</v>
      </c>
      <c r="G26" s="316" t="s">
        <v>72</v>
      </c>
      <c r="H26" s="317">
        <f>('Alimentation élevages et Temps'!$J$27)</f>
        <v>10</v>
      </c>
      <c r="I26" s="316">
        <f>SUM('Dépenses en élevage'!$H$26-'Dépenses en élevage'!$E$26+'Dépenses en élevage'!$H$59-'Dépenses en élevage'!$E$59)</f>
        <v>0</v>
      </c>
      <c r="J26" s="313">
        <f t="shared" si="0"/>
        <v>68.55</v>
      </c>
      <c r="K26" s="314">
        <f t="shared" si="1"/>
        <v>34.55</v>
      </c>
    </row>
    <row r="27" spans="1:11" ht="21.75" customHeight="1">
      <c r="A27" s="311"/>
      <c r="B27" s="35" t="s">
        <v>169</v>
      </c>
      <c r="C27" s="302">
        <f>SUM('Récapitulatif des temps globaux'!$L$29-'Récapitulatif des temps globaux'!$M$29+'Récapitulatif des temps globaux'!$N$29)</f>
        <v>101</v>
      </c>
      <c r="D27" s="303">
        <f>'Récapitulatif des temps globaux'!$N$29</f>
        <v>66</v>
      </c>
      <c r="E27" s="304">
        <f>'Coût global en intrants'!$O$27</f>
        <v>0</v>
      </c>
      <c r="F27" s="304">
        <f>'Coûts de production en eau'!$K$28</f>
        <v>0</v>
      </c>
      <c r="G27" s="59" t="s">
        <v>72</v>
      </c>
      <c r="H27" s="305">
        <f>('Alimentation élevages et Temps'!$J$28)</f>
        <v>10</v>
      </c>
      <c r="I27" s="59">
        <f>SUM('Dépenses en élevage'!$H$27-'Dépenses en élevage'!$E$27+'Dépenses en élevage'!$H$60-'Dépenses en élevage'!$E$60)</f>
        <v>0</v>
      </c>
      <c r="J27" s="302">
        <f t="shared" si="0"/>
        <v>111</v>
      </c>
      <c r="K27" s="303">
        <f t="shared" si="1"/>
        <v>76</v>
      </c>
    </row>
    <row r="28" spans="1:11" ht="21.75" customHeight="1" thickBot="1">
      <c r="A28" s="39"/>
      <c r="B28" s="30" t="s">
        <v>170</v>
      </c>
      <c r="C28" s="306">
        <f>SUM('Récapitulatif des temps globaux'!$L$30-'Récapitulatif des temps globaux'!$M$30+'Récapitulatif des temps globaux'!$N$30)</f>
        <v>31.5</v>
      </c>
      <c r="D28" s="307">
        <f>'Récapitulatif des temps globaux'!$N$30</f>
        <v>12</v>
      </c>
      <c r="E28" s="308">
        <f>'Coût global en intrants'!$O$28</f>
        <v>28</v>
      </c>
      <c r="F28" s="308">
        <f>'Coûts de production en eau'!$K$29</f>
        <v>3.1</v>
      </c>
      <c r="G28" s="309" t="s">
        <v>72</v>
      </c>
      <c r="H28" s="310">
        <f>('Alimentation élevages et Temps'!$J$29)</f>
        <v>0</v>
      </c>
      <c r="I28" s="309">
        <f>SUM('Dépenses en élevage'!$H$28-'Dépenses en élevage'!$E$28+'Dépenses en élevage'!$H$61-'Dépenses en élevage'!$E$61)</f>
        <v>0</v>
      </c>
      <c r="J28" s="306">
        <f t="shared" si="0"/>
        <v>62.6</v>
      </c>
      <c r="K28" s="307">
        <f t="shared" si="1"/>
        <v>43.1</v>
      </c>
    </row>
    <row r="29" spans="1:11" ht="21.75" customHeight="1">
      <c r="A29" s="311" t="s">
        <v>171</v>
      </c>
      <c r="B29" s="35" t="s">
        <v>172</v>
      </c>
      <c r="C29" s="302">
        <f>SUM('Récapitulatif des temps globaux'!$L$31-'Récapitulatif des temps globaux'!$M$31+'Récapitulatif des temps globaux'!$N$31)</f>
        <v>31</v>
      </c>
      <c r="D29" s="303">
        <f>'Récapitulatif des temps globaux'!$N$31</f>
        <v>0</v>
      </c>
      <c r="E29" s="304">
        <f>'Coût global en intrants'!$O$29</f>
        <v>0</v>
      </c>
      <c r="F29" s="304">
        <f>'Coûts de production en eau'!$K$30</f>
        <v>3.1</v>
      </c>
      <c r="G29" s="59" t="s">
        <v>72</v>
      </c>
      <c r="H29" s="305">
        <f>('Alimentation élevages et Temps'!$J$30)</f>
        <v>0</v>
      </c>
      <c r="I29" s="59">
        <f>SUM('Dépenses en élevage'!$H$29-'Dépenses en élevage'!$E$29+'Dépenses en élevage'!$H$62-'Dépenses en élevage'!$E$62)</f>
        <v>0</v>
      </c>
      <c r="J29" s="302">
        <f t="shared" si="0"/>
        <v>34.1</v>
      </c>
      <c r="K29" s="303">
        <f t="shared" si="1"/>
        <v>3.1</v>
      </c>
    </row>
    <row r="30" spans="1:11" ht="21.75" customHeight="1" thickBot="1">
      <c r="A30" s="39"/>
      <c r="B30" s="30" t="s">
        <v>173</v>
      </c>
      <c r="C30" s="306">
        <f>SUM('Récapitulatif des temps globaux'!$L$32-'Récapitulatif des temps globaux'!$M$32+'Récapitulatif des temps globaux'!$N$32)</f>
        <v>39.25</v>
      </c>
      <c r="D30" s="307">
        <f>'Récapitulatif des temps globaux'!$N$32</f>
        <v>0</v>
      </c>
      <c r="E30" s="308">
        <f>'Coût global en intrants'!$O$30</f>
        <v>0</v>
      </c>
      <c r="F30" s="308">
        <f>'Coûts de production en eau'!$K$31</f>
        <v>3.1</v>
      </c>
      <c r="G30" s="309" t="s">
        <v>72</v>
      </c>
      <c r="H30" s="310">
        <f>('Alimentation élevages et Temps'!$J$31)</f>
        <v>15</v>
      </c>
      <c r="I30" s="309">
        <f>SUM('Dépenses en élevage'!$H$30-'Dépenses en élevage'!$E$30+'Dépenses en élevage'!$H$63-'Dépenses en élevage'!$E$63)</f>
        <v>0</v>
      </c>
      <c r="J30" s="306">
        <f t="shared" si="0"/>
        <v>57.35</v>
      </c>
      <c r="K30" s="307">
        <f t="shared" si="1"/>
        <v>18.1</v>
      </c>
    </row>
    <row r="31" spans="1:11" ht="21.75" customHeight="1" thickBot="1">
      <c r="A31" s="39" t="s">
        <v>32</v>
      </c>
      <c r="B31" s="318"/>
      <c r="C31" s="306">
        <f aca="true" t="shared" si="2" ref="C31:I31">SUM(C5:C30)</f>
        <v>2106.75</v>
      </c>
      <c r="D31" s="308">
        <f t="shared" si="2"/>
        <v>431</v>
      </c>
      <c r="E31" s="306">
        <f t="shared" si="2"/>
        <v>178.05</v>
      </c>
      <c r="F31" s="308">
        <f t="shared" si="2"/>
        <v>464.475</v>
      </c>
      <c r="G31" s="308">
        <f t="shared" si="2"/>
        <v>0</v>
      </c>
      <c r="H31" s="306">
        <f t="shared" si="2"/>
        <v>106.5</v>
      </c>
      <c r="I31" s="308">
        <f t="shared" si="2"/>
        <v>8</v>
      </c>
      <c r="J31" s="306">
        <f t="shared" si="0"/>
        <v>2863.775</v>
      </c>
      <c r="K31" s="307">
        <f t="shared" si="1"/>
        <v>1188.025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9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4" width="10.00390625" style="321" customWidth="1"/>
    <col min="15" max="16384" width="12.75390625" style="321" customWidth="1"/>
  </cols>
  <sheetData>
    <row r="1" spans="1:10" ht="21.75" customHeight="1">
      <c r="A1" s="319" t="s">
        <v>19</v>
      </c>
      <c r="B1" s="320"/>
      <c r="C1" s="320"/>
      <c r="E1" s="322"/>
      <c r="F1" s="323"/>
      <c r="G1" s="323"/>
      <c r="H1" s="323" t="s">
        <v>11</v>
      </c>
      <c r="I1" s="323"/>
      <c r="J1" s="323"/>
    </row>
    <row r="2" spans="1:10" ht="21.75" customHeight="1">
      <c r="A2" s="324" t="s">
        <v>21</v>
      </c>
      <c r="B2" s="320"/>
      <c r="C2" s="320"/>
      <c r="E2" s="322"/>
      <c r="F2" s="323"/>
      <c r="G2" s="323"/>
      <c r="H2" s="323" t="s">
        <v>12</v>
      </c>
      <c r="I2" s="323"/>
      <c r="J2" s="323"/>
    </row>
    <row r="3" spans="1:11" ht="21.75" customHeight="1" thickBo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5"/>
    </row>
    <row r="4" spans="1:14" ht="18.75" customHeight="1">
      <c r="A4" s="326"/>
      <c r="B4" s="327"/>
      <c r="C4" s="328" t="s">
        <v>132</v>
      </c>
      <c r="D4" s="329"/>
      <c r="E4" s="330"/>
      <c r="F4" s="331" t="s">
        <v>134</v>
      </c>
      <c r="G4" s="329"/>
      <c r="H4" s="329"/>
      <c r="I4" s="329"/>
      <c r="J4" s="329"/>
      <c r="K4" s="329"/>
      <c r="L4" s="332" t="s">
        <v>13</v>
      </c>
      <c r="M4" s="333"/>
      <c r="N4" s="330"/>
    </row>
    <row r="5" spans="1:14" ht="15.75" customHeight="1">
      <c r="A5" s="334"/>
      <c r="B5" s="335"/>
      <c r="C5" s="336" t="s">
        <v>14</v>
      </c>
      <c r="D5" s="337"/>
      <c r="E5" s="338"/>
      <c r="F5" s="339" t="s">
        <v>15</v>
      </c>
      <c r="G5" s="340"/>
      <c r="H5" s="341"/>
      <c r="I5" s="339" t="s">
        <v>16</v>
      </c>
      <c r="J5" s="340"/>
      <c r="K5" s="340"/>
      <c r="L5" s="336" t="s">
        <v>17</v>
      </c>
      <c r="M5" s="337"/>
      <c r="N5" s="338"/>
    </row>
    <row r="6" spans="1:14" ht="19.5" customHeight="1">
      <c r="A6" s="334" t="s">
        <v>24</v>
      </c>
      <c r="B6" s="335" t="s">
        <v>25</v>
      </c>
      <c r="C6" s="342" t="s">
        <v>215</v>
      </c>
      <c r="D6" s="343"/>
      <c r="E6" s="344" t="s">
        <v>193</v>
      </c>
      <c r="F6" s="339" t="s">
        <v>215</v>
      </c>
      <c r="G6" s="340"/>
      <c r="H6" s="345" t="s">
        <v>193</v>
      </c>
      <c r="I6" s="339" t="s">
        <v>215</v>
      </c>
      <c r="J6" s="340"/>
      <c r="K6" s="346" t="s">
        <v>193</v>
      </c>
      <c r="L6" s="342" t="s">
        <v>215</v>
      </c>
      <c r="M6" s="347"/>
      <c r="N6" s="344" t="s">
        <v>193</v>
      </c>
    </row>
    <row r="7" spans="1:14" ht="27" customHeight="1" thickBot="1">
      <c r="A7" s="348"/>
      <c r="B7" s="349"/>
      <c r="C7" s="350" t="s">
        <v>220</v>
      </c>
      <c r="D7" s="351" t="s">
        <v>221</v>
      </c>
      <c r="E7" s="352" t="s">
        <v>222</v>
      </c>
      <c r="F7" s="353" t="s">
        <v>220</v>
      </c>
      <c r="G7" s="354" t="s">
        <v>221</v>
      </c>
      <c r="H7" s="352" t="s">
        <v>222</v>
      </c>
      <c r="I7" s="353" t="s">
        <v>18</v>
      </c>
      <c r="J7" s="354" t="s">
        <v>221</v>
      </c>
      <c r="K7" s="355" t="s">
        <v>222</v>
      </c>
      <c r="L7" s="350" t="s">
        <v>220</v>
      </c>
      <c r="M7" s="354" t="s">
        <v>221</v>
      </c>
      <c r="N7" s="352" t="s">
        <v>222</v>
      </c>
    </row>
    <row r="8" spans="1:14" ht="21.75" customHeight="1">
      <c r="A8" s="356" t="s">
        <v>36</v>
      </c>
      <c r="B8" s="357" t="s">
        <v>137</v>
      </c>
      <c r="C8" s="358">
        <f>'Récapitulatif des récoltes'!$C$6</f>
        <v>31.2</v>
      </c>
      <c r="D8" s="359">
        <f>'Récapitulatif des récoltes'!$D$6</f>
        <v>0</v>
      </c>
      <c r="E8" s="360">
        <f>'Récapitulatif des récoltes'!$E$6</f>
        <v>20.8</v>
      </c>
      <c r="F8" s="361">
        <f>'Production du lait'!$J$6</f>
        <v>37.800000000000004</v>
      </c>
      <c r="G8" s="361">
        <f>'Production du lait'!$E$6</f>
        <v>0</v>
      </c>
      <c r="H8" s="360">
        <f>'Production du lait'!$I$6</f>
        <v>18.900000000000002</v>
      </c>
      <c r="I8" s="361">
        <f>'Mouvements des troupeaux'!$Q$5</f>
        <v>-240</v>
      </c>
      <c r="J8" s="361">
        <f>'Mouvements des troupeaux'!$R$5</f>
        <v>0</v>
      </c>
      <c r="K8" s="361">
        <f>'Mouvements des troupeaux'!$E$5</f>
        <v>0</v>
      </c>
      <c r="L8" s="358">
        <f aca="true" t="shared" si="0" ref="L8:N33">SUM(I8,F8,C8)</f>
        <v>-171</v>
      </c>
      <c r="M8" s="361">
        <f t="shared" si="0"/>
        <v>0</v>
      </c>
      <c r="N8" s="360">
        <f t="shared" si="0"/>
        <v>39.7</v>
      </c>
    </row>
    <row r="9" spans="1:14" ht="21.75" customHeight="1" thickBot="1">
      <c r="A9" s="362"/>
      <c r="B9" s="363" t="s">
        <v>138</v>
      </c>
      <c r="C9" s="364">
        <f>'Récapitulatif des récoltes'!$C$7</f>
        <v>25.98</v>
      </c>
      <c r="D9" s="365">
        <f>'Récapitulatif des récoltes'!$D$7</f>
        <v>0</v>
      </c>
      <c r="E9" s="366">
        <f>'Récapitulatif des récoltes'!$E$7</f>
        <v>23</v>
      </c>
      <c r="F9" s="367">
        <f>'Production du lait'!$J$7</f>
        <v>0</v>
      </c>
      <c r="G9" s="367">
        <f>'Production du lait'!$E$7</f>
        <v>0</v>
      </c>
      <c r="H9" s="366">
        <f>'Production du lait'!$I$7</f>
        <v>0</v>
      </c>
      <c r="I9" s="367">
        <f>'Mouvements des troupeaux'!$Q$6</f>
        <v>700</v>
      </c>
      <c r="J9" s="367">
        <f>'Mouvements des troupeaux'!$R$6</f>
        <v>0</v>
      </c>
      <c r="K9" s="367">
        <f>'Mouvements des troupeaux'!$E$6</f>
        <v>700</v>
      </c>
      <c r="L9" s="364">
        <f t="shared" si="0"/>
        <v>725.98</v>
      </c>
      <c r="M9" s="367">
        <f t="shared" si="0"/>
        <v>0</v>
      </c>
      <c r="N9" s="366">
        <f t="shared" si="0"/>
        <v>723</v>
      </c>
    </row>
    <row r="10" spans="1:14" ht="21.75" customHeight="1">
      <c r="A10" s="368" t="s">
        <v>139</v>
      </c>
      <c r="B10" s="369" t="s">
        <v>140</v>
      </c>
      <c r="C10" s="358">
        <f>'Récapitulatif des récoltes'!$C$8</f>
        <v>115</v>
      </c>
      <c r="D10" s="359">
        <f>'Récapitulatif des récoltes'!$D$8</f>
        <v>0</v>
      </c>
      <c r="E10" s="360">
        <f>'Récapitulatif des récoltes'!$E$8</f>
        <v>103.5</v>
      </c>
      <c r="F10" s="361">
        <f>'Production du lait'!$J$8</f>
        <v>0</v>
      </c>
      <c r="G10" s="361">
        <f>'Production du lait'!$E$8</f>
        <v>0</v>
      </c>
      <c r="H10" s="360">
        <f>'Production du lait'!$I$8</f>
        <v>0</v>
      </c>
      <c r="I10" s="361">
        <f>'Mouvements des troupeaux'!$Q$7</f>
        <v>0</v>
      </c>
      <c r="J10" s="361">
        <f>'Mouvements des troupeaux'!$R$7</f>
        <v>0</v>
      </c>
      <c r="K10" s="361">
        <f>'Mouvements des troupeaux'!$E$7</f>
        <v>0</v>
      </c>
      <c r="L10" s="358">
        <f t="shared" si="0"/>
        <v>115</v>
      </c>
      <c r="M10" s="361">
        <f t="shared" si="0"/>
        <v>0</v>
      </c>
      <c r="N10" s="360">
        <f t="shared" si="0"/>
        <v>103.5</v>
      </c>
    </row>
    <row r="11" spans="1:14" ht="21.75" customHeight="1" thickBot="1">
      <c r="A11" s="362"/>
      <c r="B11" s="363" t="s">
        <v>141</v>
      </c>
      <c r="C11" s="364">
        <f>'Récapitulatif des récoltes'!$C$9</f>
        <v>21.2</v>
      </c>
      <c r="D11" s="365">
        <f>'Récapitulatif des récoltes'!$D$9</f>
        <v>0</v>
      </c>
      <c r="E11" s="366">
        <f>'Récapitulatif des récoltes'!$E$9</f>
        <v>19.88</v>
      </c>
      <c r="F11" s="367">
        <f>'Production du lait'!$J$9</f>
        <v>0</v>
      </c>
      <c r="G11" s="367">
        <f>'Production du lait'!$E$9</f>
        <v>0</v>
      </c>
      <c r="H11" s="366">
        <f>'Production du lait'!$I$9</f>
        <v>0</v>
      </c>
      <c r="I11" s="367">
        <f>'Mouvements des troupeaux'!$Q$8</f>
        <v>0</v>
      </c>
      <c r="J11" s="367">
        <f>'Mouvements des troupeaux'!$R$8</f>
        <v>0</v>
      </c>
      <c r="K11" s="367">
        <f>'Mouvements des troupeaux'!$E$8</f>
        <v>0</v>
      </c>
      <c r="L11" s="364">
        <f t="shared" si="0"/>
        <v>21.2</v>
      </c>
      <c r="M11" s="367">
        <f t="shared" si="0"/>
        <v>0</v>
      </c>
      <c r="N11" s="366">
        <f t="shared" si="0"/>
        <v>19.88</v>
      </c>
    </row>
    <row r="12" spans="1:14" ht="21.75" customHeight="1">
      <c r="A12" s="368" t="s">
        <v>142</v>
      </c>
      <c r="B12" s="369" t="s">
        <v>143</v>
      </c>
      <c r="C12" s="358">
        <f>'Récapitulatif des récoltes'!$C$10</f>
        <v>109</v>
      </c>
      <c r="D12" s="359">
        <f>'Récapitulatif des récoltes'!$D$10</f>
        <v>0</v>
      </c>
      <c r="E12" s="360">
        <f>'Récapitulatif des récoltes'!$E$10</f>
        <v>109</v>
      </c>
      <c r="F12" s="361">
        <f>'Production du lait'!$J$10</f>
        <v>0</v>
      </c>
      <c r="G12" s="361">
        <f>'Production du lait'!$E$10</f>
        <v>0</v>
      </c>
      <c r="H12" s="360">
        <f>'Production du lait'!$I$10</f>
        <v>0</v>
      </c>
      <c r="I12" s="361">
        <f>'Mouvements des troupeaux'!$Q$9</f>
        <v>0</v>
      </c>
      <c r="J12" s="361">
        <f>'Mouvements des troupeaux'!$R$9</f>
        <v>0</v>
      </c>
      <c r="K12" s="361">
        <f>'Mouvements des troupeaux'!$E$9</f>
        <v>0</v>
      </c>
      <c r="L12" s="358">
        <f t="shared" si="0"/>
        <v>109</v>
      </c>
      <c r="M12" s="361">
        <f t="shared" si="0"/>
        <v>0</v>
      </c>
      <c r="N12" s="360">
        <f t="shared" si="0"/>
        <v>109</v>
      </c>
    </row>
    <row r="13" spans="1:14" ht="21.75" customHeight="1" thickBot="1">
      <c r="A13" s="368"/>
      <c r="B13" s="369" t="s">
        <v>144</v>
      </c>
      <c r="C13" s="358">
        <f>'Récapitulatif des récoltes'!$C$11</f>
        <v>108</v>
      </c>
      <c r="D13" s="359">
        <f>'Récapitulatif des récoltes'!$D$11</f>
        <v>0</v>
      </c>
      <c r="E13" s="360">
        <f>'Récapitulatif des récoltes'!$E$11</f>
        <v>103.5</v>
      </c>
      <c r="F13" s="361">
        <f>'Production du lait'!$J$11</f>
        <v>0</v>
      </c>
      <c r="G13" s="361">
        <f>'Production du lait'!$E$11</f>
        <v>0</v>
      </c>
      <c r="H13" s="360">
        <f>'Production du lait'!$I$11</f>
        <v>0</v>
      </c>
      <c r="I13" s="361">
        <f>'Mouvements des troupeaux'!$Q$10</f>
        <v>0</v>
      </c>
      <c r="J13" s="361">
        <f>'Mouvements des troupeaux'!$R$10</f>
        <v>0</v>
      </c>
      <c r="K13" s="361">
        <f>'Mouvements des troupeaux'!$E$10</f>
        <v>0</v>
      </c>
      <c r="L13" s="358">
        <f t="shared" si="0"/>
        <v>108</v>
      </c>
      <c r="M13" s="361">
        <f t="shared" si="0"/>
        <v>0</v>
      </c>
      <c r="N13" s="360">
        <f t="shared" si="0"/>
        <v>103.5</v>
      </c>
    </row>
    <row r="14" spans="1:14" ht="21.75" customHeight="1">
      <c r="A14" s="356" t="s">
        <v>145</v>
      </c>
      <c r="B14" s="370" t="s">
        <v>146</v>
      </c>
      <c r="C14" s="371">
        <f>'Récapitulatif des récoltes'!$C$12</f>
        <v>161</v>
      </c>
      <c r="D14" s="372">
        <f>'Récapitulatif des récoltes'!$D$12</f>
        <v>0</v>
      </c>
      <c r="E14" s="373">
        <f>'Récapitulatif des récoltes'!$E$12</f>
        <v>140</v>
      </c>
      <c r="F14" s="374">
        <f>'Production du lait'!$J$12</f>
        <v>0</v>
      </c>
      <c r="G14" s="374">
        <f>'Production du lait'!$E$12</f>
        <v>0</v>
      </c>
      <c r="H14" s="373">
        <f>'Production du lait'!$I$12</f>
        <v>0</v>
      </c>
      <c r="I14" s="374">
        <f>'Mouvements des troupeaux'!$Q$11</f>
        <v>0</v>
      </c>
      <c r="J14" s="374">
        <f>'Mouvements des troupeaux'!$R$11</f>
        <v>0</v>
      </c>
      <c r="K14" s="374">
        <f>'Mouvements des troupeaux'!$E$11</f>
        <v>0</v>
      </c>
      <c r="L14" s="371">
        <f t="shared" si="0"/>
        <v>161</v>
      </c>
      <c r="M14" s="374">
        <f t="shared" si="0"/>
        <v>0</v>
      </c>
      <c r="N14" s="373">
        <f t="shared" si="0"/>
        <v>140</v>
      </c>
    </row>
    <row r="15" spans="1:14" ht="21.75" customHeight="1" thickBot="1">
      <c r="A15" s="368"/>
      <c r="B15" s="369" t="s">
        <v>147</v>
      </c>
      <c r="C15" s="358">
        <f>'Récapitulatif des récoltes'!$C$13</f>
        <v>0</v>
      </c>
      <c r="D15" s="359">
        <f>'Récapitulatif des récoltes'!$D$13</f>
        <v>0</v>
      </c>
      <c r="E15" s="360">
        <f>'Récapitulatif des récoltes'!$E$13</f>
        <v>0</v>
      </c>
      <c r="F15" s="361">
        <f>'Production du lait'!$J$13</f>
        <v>0</v>
      </c>
      <c r="G15" s="361">
        <f>'Production du lait'!$E$13</f>
        <v>0</v>
      </c>
      <c r="H15" s="360">
        <f>'Production du lait'!$I$13</f>
        <v>0</v>
      </c>
      <c r="I15" s="361">
        <f>'Mouvements des troupeaux'!$Q$12</f>
        <v>0</v>
      </c>
      <c r="J15" s="361">
        <f>'Mouvements des troupeaux'!$R$12</f>
        <v>0</v>
      </c>
      <c r="K15" s="361">
        <f>'Mouvements des troupeaux'!$E$12</f>
        <v>0</v>
      </c>
      <c r="L15" s="358">
        <f t="shared" si="0"/>
        <v>0</v>
      </c>
      <c r="M15" s="361">
        <f t="shared" si="0"/>
        <v>0</v>
      </c>
      <c r="N15" s="360">
        <f t="shared" si="0"/>
        <v>0</v>
      </c>
    </row>
    <row r="16" spans="1:14" ht="21.75" customHeight="1">
      <c r="A16" s="356" t="s">
        <v>148</v>
      </c>
      <c r="B16" s="370" t="s">
        <v>149</v>
      </c>
      <c r="C16" s="371">
        <f>'Récapitulatif des récoltes'!$C$14</f>
        <v>110.6</v>
      </c>
      <c r="D16" s="372">
        <f>'Récapitulatif des récoltes'!$D$14</f>
        <v>0</v>
      </c>
      <c r="E16" s="373">
        <f>'Récapitulatif des récoltes'!$E$14</f>
        <v>40</v>
      </c>
      <c r="F16" s="374">
        <f>'Production du lait'!$J$14</f>
        <v>0</v>
      </c>
      <c r="G16" s="374">
        <f>'Production du lait'!$E$14</f>
        <v>0</v>
      </c>
      <c r="H16" s="373">
        <f>'Production du lait'!$I$14</f>
        <v>0</v>
      </c>
      <c r="I16" s="374">
        <f>'Mouvements des troupeaux'!$Q$13</f>
        <v>25</v>
      </c>
      <c r="J16" s="374">
        <f>'Mouvements des troupeaux'!$R$13</f>
        <v>0</v>
      </c>
      <c r="K16" s="374">
        <f>'Mouvements des troupeaux'!$E$13</f>
        <v>0</v>
      </c>
      <c r="L16" s="371">
        <f t="shared" si="0"/>
        <v>135.6</v>
      </c>
      <c r="M16" s="374">
        <f t="shared" si="0"/>
        <v>0</v>
      </c>
      <c r="N16" s="373">
        <f t="shared" si="0"/>
        <v>40</v>
      </c>
    </row>
    <row r="17" spans="1:14" ht="21.75" customHeight="1" thickBot="1">
      <c r="A17" s="368"/>
      <c r="B17" s="369" t="s">
        <v>150</v>
      </c>
      <c r="C17" s="358">
        <f>'Récapitulatif des récoltes'!$C$15</f>
        <v>47.25</v>
      </c>
      <c r="D17" s="359">
        <f>'Récapitulatif des récoltes'!$D$15</f>
        <v>0</v>
      </c>
      <c r="E17" s="360">
        <f>'Récapitulatif des récoltes'!$E$15</f>
        <v>41</v>
      </c>
      <c r="F17" s="361">
        <f>'Production du lait'!$J$15</f>
        <v>0</v>
      </c>
      <c r="G17" s="361">
        <f>'Production du lait'!$E$15</f>
        <v>0</v>
      </c>
      <c r="H17" s="360">
        <f>'Production du lait'!$I$15</f>
        <v>0</v>
      </c>
      <c r="I17" s="361">
        <f>'Mouvements des troupeaux'!$Q$14</f>
        <v>0</v>
      </c>
      <c r="J17" s="361">
        <f>'Mouvements des troupeaux'!$R$14</f>
        <v>0</v>
      </c>
      <c r="K17" s="361">
        <f>'Mouvements des troupeaux'!$E$14</f>
        <v>0</v>
      </c>
      <c r="L17" s="358">
        <f t="shared" si="0"/>
        <v>47.25</v>
      </c>
      <c r="M17" s="361">
        <f t="shared" si="0"/>
        <v>0</v>
      </c>
      <c r="N17" s="360">
        <f t="shared" si="0"/>
        <v>41</v>
      </c>
    </row>
    <row r="18" spans="1:14" ht="21.75" customHeight="1">
      <c r="A18" s="356" t="s">
        <v>151</v>
      </c>
      <c r="B18" s="370" t="s">
        <v>152</v>
      </c>
      <c r="C18" s="371">
        <f>'Récapitulatif des récoltes'!$C$16</f>
        <v>198.11</v>
      </c>
      <c r="D18" s="372">
        <f>'Récapitulatif des récoltes'!$D$16</f>
        <v>0</v>
      </c>
      <c r="E18" s="373">
        <f>'Récapitulatif des récoltes'!$E$16</f>
        <v>189.4</v>
      </c>
      <c r="F18" s="374">
        <f>'Production du lait'!$J$16</f>
        <v>0</v>
      </c>
      <c r="G18" s="374">
        <f>'Production du lait'!$E$16</f>
        <v>0</v>
      </c>
      <c r="H18" s="373">
        <f>'Production du lait'!$I$16</f>
        <v>0</v>
      </c>
      <c r="I18" s="374">
        <f>'Mouvements des troupeaux'!$Q$15</f>
        <v>0</v>
      </c>
      <c r="J18" s="374">
        <f>'Mouvements des troupeaux'!$R$15</f>
        <v>0</v>
      </c>
      <c r="K18" s="374">
        <f>'Mouvements des troupeaux'!$E$15</f>
        <v>0</v>
      </c>
      <c r="L18" s="371">
        <f t="shared" si="0"/>
        <v>198.11</v>
      </c>
      <c r="M18" s="374">
        <f t="shared" si="0"/>
        <v>0</v>
      </c>
      <c r="N18" s="373">
        <f t="shared" si="0"/>
        <v>189.4</v>
      </c>
    </row>
    <row r="19" spans="1:14" ht="21.75" customHeight="1">
      <c r="A19" s="368"/>
      <c r="B19" s="369" t="s">
        <v>153</v>
      </c>
      <c r="C19" s="358">
        <f>'Récapitulatif des récoltes'!$C$17</f>
        <v>48.4</v>
      </c>
      <c r="D19" s="359">
        <f>'Récapitulatif des récoltes'!$D$17</f>
        <v>0</v>
      </c>
      <c r="E19" s="360">
        <f>'Récapitulatif des récoltes'!$E$17</f>
        <v>48.4</v>
      </c>
      <c r="F19" s="361">
        <f>'Production du lait'!$J$17</f>
        <v>0</v>
      </c>
      <c r="G19" s="361">
        <f>'Production du lait'!$E$17</f>
        <v>0</v>
      </c>
      <c r="H19" s="360">
        <f>'Production du lait'!$I$17</f>
        <v>0</v>
      </c>
      <c r="I19" s="361">
        <f>'Mouvements des troupeaux'!$Q$16</f>
        <v>0</v>
      </c>
      <c r="J19" s="361">
        <f>'Mouvements des troupeaux'!$R$16</f>
        <v>0</v>
      </c>
      <c r="K19" s="361">
        <f>'Mouvements des troupeaux'!$E$16</f>
        <v>0</v>
      </c>
      <c r="L19" s="358">
        <f t="shared" si="0"/>
        <v>48.4</v>
      </c>
      <c r="M19" s="361">
        <f t="shared" si="0"/>
        <v>0</v>
      </c>
      <c r="N19" s="360">
        <f t="shared" si="0"/>
        <v>48.4</v>
      </c>
    </row>
    <row r="20" spans="1:14" ht="21.75" customHeight="1" thickBot="1">
      <c r="A20" s="362"/>
      <c r="B20" s="363" t="s">
        <v>154</v>
      </c>
      <c r="C20" s="364">
        <f>'Récapitulatif des récoltes'!$C$18</f>
        <v>47.2</v>
      </c>
      <c r="D20" s="365">
        <f>'Récapitulatif des récoltes'!$D$18</f>
        <v>0</v>
      </c>
      <c r="E20" s="366">
        <f>'Récapitulatif des récoltes'!$E$18</f>
        <v>47.2</v>
      </c>
      <c r="F20" s="367">
        <f>'Production du lait'!$J$18</f>
        <v>0</v>
      </c>
      <c r="G20" s="367">
        <f>'Production du lait'!$E$18</f>
        <v>0</v>
      </c>
      <c r="H20" s="366">
        <f>'Production du lait'!$I$18</f>
        <v>0</v>
      </c>
      <c r="I20" s="367">
        <f>'Mouvements des troupeaux'!$Q$17</f>
        <v>0</v>
      </c>
      <c r="J20" s="367">
        <f>'Mouvements des troupeaux'!$R$17</f>
        <v>0</v>
      </c>
      <c r="K20" s="367">
        <f>'Mouvements des troupeaux'!$E$17</f>
        <v>0</v>
      </c>
      <c r="L20" s="364">
        <f t="shared" si="0"/>
        <v>47.2</v>
      </c>
      <c r="M20" s="367">
        <f t="shared" si="0"/>
        <v>0</v>
      </c>
      <c r="N20" s="366">
        <f t="shared" si="0"/>
        <v>47.2</v>
      </c>
    </row>
    <row r="21" spans="1:14" ht="21.75" customHeight="1">
      <c r="A21" s="368" t="s">
        <v>155</v>
      </c>
      <c r="B21" s="369" t="s">
        <v>156</v>
      </c>
      <c r="C21" s="358">
        <f>'Récapitulatif des récoltes'!$C$19</f>
        <v>4</v>
      </c>
      <c r="D21" s="359">
        <f>'Récapitulatif des récoltes'!$D$19</f>
        <v>0</v>
      </c>
      <c r="E21" s="360">
        <f>'Récapitulatif des récoltes'!$E$19</f>
        <v>2.64</v>
      </c>
      <c r="F21" s="361">
        <f>'Production du lait'!$J$19</f>
        <v>0</v>
      </c>
      <c r="G21" s="361">
        <f>'Production du lait'!$E$19</f>
        <v>0</v>
      </c>
      <c r="H21" s="360">
        <f>'Production du lait'!$I$19</f>
        <v>0</v>
      </c>
      <c r="I21" s="361">
        <f>'Mouvements des troupeaux'!$Q$18</f>
        <v>0</v>
      </c>
      <c r="J21" s="361">
        <f>'Mouvements des troupeaux'!$R$18</f>
        <v>0</v>
      </c>
      <c r="K21" s="361">
        <f>'Mouvements des troupeaux'!$E$18</f>
        <v>0</v>
      </c>
      <c r="L21" s="358">
        <f t="shared" si="0"/>
        <v>4</v>
      </c>
      <c r="M21" s="361">
        <f t="shared" si="0"/>
        <v>0</v>
      </c>
      <c r="N21" s="360">
        <f t="shared" si="0"/>
        <v>2.64</v>
      </c>
    </row>
    <row r="22" spans="1:14" ht="21.75" customHeight="1" thickBot="1">
      <c r="A22" s="362"/>
      <c r="B22" s="363" t="s">
        <v>157</v>
      </c>
      <c r="C22" s="364">
        <f>'Récapitulatif des récoltes'!$C$20</f>
        <v>54</v>
      </c>
      <c r="D22" s="365">
        <f>'Récapitulatif des récoltes'!$D$20</f>
        <v>0</v>
      </c>
      <c r="E22" s="366">
        <f>'Récapitulatif des récoltes'!$E$20</f>
        <v>2.64</v>
      </c>
      <c r="F22" s="367">
        <f>'Production du lait'!$J$20</f>
        <v>0</v>
      </c>
      <c r="G22" s="367">
        <f>'Production du lait'!$E$20</f>
        <v>0</v>
      </c>
      <c r="H22" s="366">
        <f>'Production du lait'!$I$20</f>
        <v>0</v>
      </c>
      <c r="I22" s="367">
        <f>'Mouvements des troupeaux'!$Q$19</f>
        <v>0</v>
      </c>
      <c r="J22" s="367">
        <f>'Mouvements des troupeaux'!$R$19</f>
        <v>0</v>
      </c>
      <c r="K22" s="367">
        <f>'Mouvements des troupeaux'!$E$19</f>
        <v>0</v>
      </c>
      <c r="L22" s="364">
        <f t="shared" si="0"/>
        <v>54</v>
      </c>
      <c r="M22" s="367">
        <f t="shared" si="0"/>
        <v>0</v>
      </c>
      <c r="N22" s="366">
        <f t="shared" si="0"/>
        <v>2.64</v>
      </c>
    </row>
    <row r="23" spans="1:14" ht="21.75" customHeight="1">
      <c r="A23" s="368" t="s">
        <v>158</v>
      </c>
      <c r="B23" s="369" t="s">
        <v>159</v>
      </c>
      <c r="C23" s="358">
        <f>'Récapitulatif des récoltes'!$C$21</f>
        <v>994</v>
      </c>
      <c r="D23" s="359">
        <f>'Récapitulatif des récoltes'!$D$21</f>
        <v>0</v>
      </c>
      <c r="E23" s="360">
        <f>'Récapitulatif des récoltes'!$E$21</f>
        <v>992.64</v>
      </c>
      <c r="F23" s="361">
        <f>'Production du lait'!$J$21</f>
        <v>0</v>
      </c>
      <c r="G23" s="361">
        <f>'Production du lait'!$E$21</f>
        <v>0</v>
      </c>
      <c r="H23" s="360">
        <f>'Production du lait'!$I$21</f>
        <v>0</v>
      </c>
      <c r="I23" s="361">
        <f>'Mouvements des troupeaux'!$Q$20</f>
        <v>0</v>
      </c>
      <c r="J23" s="361">
        <f>'Mouvements des troupeaux'!$R$20</f>
        <v>0</v>
      </c>
      <c r="K23" s="361">
        <f>'Mouvements des troupeaux'!$E$20</f>
        <v>0</v>
      </c>
      <c r="L23" s="358">
        <f t="shared" si="0"/>
        <v>994</v>
      </c>
      <c r="M23" s="361">
        <f t="shared" si="0"/>
        <v>0</v>
      </c>
      <c r="N23" s="360">
        <f t="shared" si="0"/>
        <v>992.64</v>
      </c>
    </row>
    <row r="24" spans="1:14" ht="21.75" customHeight="1" thickBot="1">
      <c r="A24" s="368"/>
      <c r="B24" s="369" t="s">
        <v>160</v>
      </c>
      <c r="C24" s="358">
        <f>'Récapitulatif des récoltes'!$C$22</f>
        <v>102</v>
      </c>
      <c r="D24" s="359">
        <f>'Récapitulatif des récoltes'!$D$22</f>
        <v>0</v>
      </c>
      <c r="E24" s="360">
        <f>'Récapitulatif des récoltes'!$E$22</f>
        <v>72.64</v>
      </c>
      <c r="F24" s="361">
        <f>'Production du lait'!$J$22</f>
        <v>0</v>
      </c>
      <c r="G24" s="361">
        <f>'Production du lait'!$E$22</f>
        <v>0</v>
      </c>
      <c r="H24" s="360">
        <f>'Production du lait'!$I$22</f>
        <v>0</v>
      </c>
      <c r="I24" s="361">
        <f>'Mouvements des troupeaux'!$Q$21</f>
        <v>0</v>
      </c>
      <c r="J24" s="361">
        <f>'Mouvements des troupeaux'!$R$21</f>
        <v>0</v>
      </c>
      <c r="K24" s="361">
        <f>'Mouvements des troupeaux'!$E$21</f>
        <v>0</v>
      </c>
      <c r="L24" s="358">
        <f t="shared" si="0"/>
        <v>102</v>
      </c>
      <c r="M24" s="361">
        <f t="shared" si="0"/>
        <v>0</v>
      </c>
      <c r="N24" s="360">
        <f t="shared" si="0"/>
        <v>72.64</v>
      </c>
    </row>
    <row r="25" spans="1:14" ht="21.75" customHeight="1">
      <c r="A25" s="356" t="s">
        <v>161</v>
      </c>
      <c r="B25" s="370" t="s">
        <v>162</v>
      </c>
      <c r="C25" s="371">
        <f>'Récapitulatif des récoltes'!$C$23</f>
        <v>0.48</v>
      </c>
      <c r="D25" s="372">
        <f>'Récapitulatif des récoltes'!$D$23</f>
        <v>0</v>
      </c>
      <c r="E25" s="373">
        <f>'Récapitulatif des récoltes'!$E$23</f>
        <v>0</v>
      </c>
      <c r="F25" s="374">
        <f>'Production du lait'!$J$23</f>
        <v>0</v>
      </c>
      <c r="G25" s="374">
        <f>'Production du lait'!$E$23</f>
        <v>0</v>
      </c>
      <c r="H25" s="373">
        <f>'Production du lait'!$I$23</f>
        <v>0</v>
      </c>
      <c r="I25" s="374">
        <f>'Mouvements des troupeaux'!$Q$22</f>
        <v>0</v>
      </c>
      <c r="J25" s="374">
        <f>'Mouvements des troupeaux'!$R$22</f>
        <v>0</v>
      </c>
      <c r="K25" s="374">
        <f>'Mouvements des troupeaux'!$E$22</f>
        <v>0</v>
      </c>
      <c r="L25" s="371">
        <f t="shared" si="0"/>
        <v>0.48</v>
      </c>
      <c r="M25" s="374">
        <f t="shared" si="0"/>
        <v>0</v>
      </c>
      <c r="N25" s="373">
        <f t="shared" si="0"/>
        <v>0</v>
      </c>
    </row>
    <row r="26" spans="1:14" ht="21.75" customHeight="1" thickBot="1">
      <c r="A26" s="368"/>
      <c r="B26" s="369" t="s">
        <v>163</v>
      </c>
      <c r="C26" s="358">
        <f>'Récapitulatif des récoltes'!$C$24</f>
        <v>36.48</v>
      </c>
      <c r="D26" s="359">
        <f>'Récapitulatif des récoltes'!$D$24</f>
        <v>0</v>
      </c>
      <c r="E26" s="360">
        <f>'Récapitulatif des récoltes'!$E$24</f>
        <v>28</v>
      </c>
      <c r="F26" s="361">
        <f>'Production du lait'!$J$24</f>
        <v>0</v>
      </c>
      <c r="G26" s="361">
        <f>'Production du lait'!$E$24</f>
        <v>0</v>
      </c>
      <c r="H26" s="360">
        <f>'Production du lait'!$I$24</f>
        <v>0</v>
      </c>
      <c r="I26" s="361">
        <f>'Mouvements des troupeaux'!$Q$23</f>
        <v>0</v>
      </c>
      <c r="J26" s="361">
        <f>'Mouvements des troupeaux'!$R$23</f>
        <v>0</v>
      </c>
      <c r="K26" s="361">
        <f>'Mouvements des troupeaux'!$E$23</f>
        <v>0</v>
      </c>
      <c r="L26" s="358">
        <f t="shared" si="0"/>
        <v>36.48</v>
      </c>
      <c r="M26" s="361">
        <f t="shared" si="0"/>
        <v>0</v>
      </c>
      <c r="N26" s="360">
        <f t="shared" si="0"/>
        <v>28</v>
      </c>
    </row>
    <row r="27" spans="1:14" ht="21.75" customHeight="1">
      <c r="A27" s="356" t="s">
        <v>164</v>
      </c>
      <c r="B27" s="370" t="s">
        <v>165</v>
      </c>
      <c r="C27" s="371">
        <f>'Récapitulatif des récoltes'!$C$25</f>
        <v>0.48</v>
      </c>
      <c r="D27" s="372">
        <f>'Récapitulatif des récoltes'!$D$25</f>
        <v>0</v>
      </c>
      <c r="E27" s="373">
        <f>'Récapitulatif des récoltes'!$E$25</f>
        <v>0</v>
      </c>
      <c r="F27" s="374">
        <f>'Production du lait'!$J$25</f>
        <v>0</v>
      </c>
      <c r="G27" s="374">
        <f>'Production du lait'!$E$25</f>
        <v>0</v>
      </c>
      <c r="H27" s="373">
        <f>'Production du lait'!$I$25</f>
        <v>0</v>
      </c>
      <c r="I27" s="374">
        <f>'Mouvements des troupeaux'!$Q$24</f>
        <v>0</v>
      </c>
      <c r="J27" s="374">
        <f>'Mouvements des troupeaux'!$R$24</f>
        <v>0</v>
      </c>
      <c r="K27" s="374">
        <f>'Mouvements des troupeaux'!$E$24</f>
        <v>0</v>
      </c>
      <c r="L27" s="371">
        <f t="shared" si="0"/>
        <v>0.48</v>
      </c>
      <c r="M27" s="374">
        <f t="shared" si="0"/>
        <v>0</v>
      </c>
      <c r="N27" s="373">
        <f t="shared" si="0"/>
        <v>0</v>
      </c>
    </row>
    <row r="28" spans="1:14" ht="21.75" customHeight="1" thickBot="1">
      <c r="A28" s="368"/>
      <c r="B28" s="369" t="s">
        <v>166</v>
      </c>
      <c r="C28" s="358">
        <f>'Récapitulatif des récoltes'!$C$26</f>
        <v>1.12</v>
      </c>
      <c r="D28" s="359">
        <f>'Récapitulatif des récoltes'!$D$26</f>
        <v>0</v>
      </c>
      <c r="E28" s="360">
        <f>'Récapitulatif des récoltes'!$E$26</f>
        <v>0</v>
      </c>
      <c r="F28" s="361">
        <f>'Production du lait'!$J$26</f>
        <v>0</v>
      </c>
      <c r="G28" s="361">
        <f>'Production du lait'!$E$26</f>
        <v>0</v>
      </c>
      <c r="H28" s="360">
        <f>'Production du lait'!$I$26</f>
        <v>0</v>
      </c>
      <c r="I28" s="361">
        <f>'Mouvements des troupeaux'!$Q$25</f>
        <v>0</v>
      </c>
      <c r="J28" s="361">
        <f>'Mouvements des troupeaux'!$R$25</f>
        <v>0</v>
      </c>
      <c r="K28" s="361">
        <f>'Mouvements des troupeaux'!$E$25</f>
        <v>0</v>
      </c>
      <c r="L28" s="358">
        <f t="shared" si="0"/>
        <v>1.12</v>
      </c>
      <c r="M28" s="361">
        <f t="shared" si="0"/>
        <v>0</v>
      </c>
      <c r="N28" s="360">
        <f t="shared" si="0"/>
        <v>0</v>
      </c>
    </row>
    <row r="29" spans="1:14" ht="21.75" customHeight="1">
      <c r="A29" s="356" t="s">
        <v>167</v>
      </c>
      <c r="B29" s="370" t="s">
        <v>168</v>
      </c>
      <c r="C29" s="371">
        <f>'Récapitulatif des récoltes'!$C$27</f>
        <v>1.12</v>
      </c>
      <c r="D29" s="372">
        <f>'Récapitulatif des récoltes'!$D$27</f>
        <v>0</v>
      </c>
      <c r="E29" s="373">
        <f>'Récapitulatif des récoltes'!$E$27</f>
        <v>0</v>
      </c>
      <c r="F29" s="374">
        <f>'Production du lait'!$J$27</f>
        <v>0</v>
      </c>
      <c r="G29" s="374">
        <f>'Production du lait'!$E$27</f>
        <v>0</v>
      </c>
      <c r="H29" s="373">
        <f>'Production du lait'!$I$27</f>
        <v>0</v>
      </c>
      <c r="I29" s="374">
        <f>'Mouvements des troupeaux'!$Q$26</f>
        <v>0</v>
      </c>
      <c r="J29" s="374">
        <f>'Mouvements des troupeaux'!$R$26</f>
        <v>0</v>
      </c>
      <c r="K29" s="374">
        <f>'Mouvements des troupeaux'!$E$26</f>
        <v>0</v>
      </c>
      <c r="L29" s="371">
        <f t="shared" si="0"/>
        <v>1.12</v>
      </c>
      <c r="M29" s="374">
        <f t="shared" si="0"/>
        <v>0</v>
      </c>
      <c r="N29" s="373">
        <f t="shared" si="0"/>
        <v>0</v>
      </c>
    </row>
    <row r="30" spans="1:14" ht="21.75" customHeight="1">
      <c r="A30" s="368"/>
      <c r="B30" s="369" t="s">
        <v>169</v>
      </c>
      <c r="C30" s="358">
        <f>'Récapitulatif des récoltes'!$C$28</f>
        <v>1.12</v>
      </c>
      <c r="D30" s="359">
        <f>'Récapitulatif des récoltes'!$D$28</f>
        <v>0</v>
      </c>
      <c r="E30" s="360">
        <f>'Récapitulatif des récoltes'!$E$28</f>
        <v>0</v>
      </c>
      <c r="F30" s="361">
        <f>'Production du lait'!$J$28</f>
        <v>0</v>
      </c>
      <c r="G30" s="361">
        <f>'Production du lait'!$E$28</f>
        <v>0</v>
      </c>
      <c r="H30" s="360">
        <f>'Production du lait'!$I$28</f>
        <v>0</v>
      </c>
      <c r="I30" s="361">
        <f>'Mouvements des troupeaux'!$Q$27</f>
        <v>0</v>
      </c>
      <c r="J30" s="361">
        <f>'Mouvements des troupeaux'!$R$27</f>
        <v>0</v>
      </c>
      <c r="K30" s="361">
        <f>'Mouvements des troupeaux'!$E$27</f>
        <v>0</v>
      </c>
      <c r="L30" s="358">
        <f t="shared" si="0"/>
        <v>1.12</v>
      </c>
      <c r="M30" s="361">
        <f t="shared" si="0"/>
        <v>0</v>
      </c>
      <c r="N30" s="360">
        <f t="shared" si="0"/>
        <v>0</v>
      </c>
    </row>
    <row r="31" spans="1:14" ht="21.75" customHeight="1" thickBot="1">
      <c r="A31" s="362"/>
      <c r="B31" s="363" t="s">
        <v>170</v>
      </c>
      <c r="C31" s="364">
        <f>'Récapitulatif des récoltes'!$C$29</f>
        <v>3.24</v>
      </c>
      <c r="D31" s="365">
        <f>'Récapitulatif des récoltes'!$D$29</f>
        <v>0</v>
      </c>
      <c r="E31" s="366">
        <f>'Récapitulatif des récoltes'!$E$29</f>
        <v>0</v>
      </c>
      <c r="F31" s="367">
        <f>'Production du lait'!$J$29</f>
        <v>0</v>
      </c>
      <c r="G31" s="367">
        <f>'Production du lait'!$E$29</f>
        <v>0</v>
      </c>
      <c r="H31" s="366">
        <f>'Production du lait'!$I$29</f>
        <v>0</v>
      </c>
      <c r="I31" s="367">
        <f>'Mouvements des troupeaux'!$Q$28</f>
        <v>0</v>
      </c>
      <c r="J31" s="367">
        <f>'Mouvements des troupeaux'!$R$28</f>
        <v>0</v>
      </c>
      <c r="K31" s="367">
        <f>'Mouvements des troupeaux'!$E$28</f>
        <v>0</v>
      </c>
      <c r="L31" s="364">
        <f t="shared" si="0"/>
        <v>3.24</v>
      </c>
      <c r="M31" s="367">
        <f t="shared" si="0"/>
        <v>0</v>
      </c>
      <c r="N31" s="366">
        <f t="shared" si="0"/>
        <v>0</v>
      </c>
    </row>
    <row r="32" spans="1:14" ht="21.75" customHeight="1">
      <c r="A32" s="368" t="s">
        <v>171</v>
      </c>
      <c r="B32" s="369" t="s">
        <v>172</v>
      </c>
      <c r="C32" s="358">
        <f>'Récapitulatif des récoltes'!$C$30</f>
        <v>0</v>
      </c>
      <c r="D32" s="359">
        <f>'Récapitulatif des récoltes'!$D$30</f>
        <v>0</v>
      </c>
      <c r="E32" s="360">
        <f>'Récapitulatif des récoltes'!$E$30</f>
        <v>0</v>
      </c>
      <c r="F32" s="361">
        <f>'Production du lait'!$J$30</f>
        <v>0</v>
      </c>
      <c r="G32" s="361">
        <f>'Production du lait'!$E$30</f>
        <v>0</v>
      </c>
      <c r="H32" s="360">
        <f>'Production du lait'!$I$30</f>
        <v>0</v>
      </c>
      <c r="I32" s="361">
        <f>'Mouvements des troupeaux'!$Q$29</f>
        <v>0</v>
      </c>
      <c r="J32" s="361">
        <f>'Mouvements des troupeaux'!$R$29</f>
        <v>0</v>
      </c>
      <c r="K32" s="361">
        <f>'Mouvements des troupeaux'!$E$29</f>
        <v>0</v>
      </c>
      <c r="L32" s="358">
        <f t="shared" si="0"/>
        <v>0</v>
      </c>
      <c r="M32" s="361">
        <f t="shared" si="0"/>
        <v>0</v>
      </c>
      <c r="N32" s="360">
        <f t="shared" si="0"/>
        <v>0</v>
      </c>
    </row>
    <row r="33" spans="1:14" ht="21.75" customHeight="1" thickBot="1">
      <c r="A33" s="362"/>
      <c r="B33" s="363" t="s">
        <v>173</v>
      </c>
      <c r="C33" s="364">
        <f>'Récapitulatif des récoltes'!$C$31</f>
        <v>2.76</v>
      </c>
      <c r="D33" s="365">
        <f>'Récapitulatif des récoltes'!$D$31</f>
        <v>0</v>
      </c>
      <c r="E33" s="366">
        <f>'Récapitulatif des récoltes'!$E$31</f>
        <v>0</v>
      </c>
      <c r="F33" s="367">
        <f>'Production du lait'!$J$31</f>
        <v>0</v>
      </c>
      <c r="G33" s="367">
        <f>'Production du lait'!$E$31</f>
        <v>0</v>
      </c>
      <c r="H33" s="366">
        <f>'Production du lait'!$I$31</f>
        <v>0</v>
      </c>
      <c r="I33" s="367">
        <f>'Mouvements des troupeaux'!$Q$30</f>
        <v>0</v>
      </c>
      <c r="J33" s="367">
        <f>'Mouvements des troupeaux'!$R$30</f>
        <v>0</v>
      </c>
      <c r="K33" s="367">
        <f>'Mouvements des troupeaux'!$E$30</f>
        <v>0</v>
      </c>
      <c r="L33" s="364">
        <f t="shared" si="0"/>
        <v>2.76</v>
      </c>
      <c r="M33" s="367">
        <f t="shared" si="0"/>
        <v>0</v>
      </c>
      <c r="N33" s="366">
        <f t="shared" si="0"/>
        <v>0</v>
      </c>
    </row>
    <row r="34" spans="1:14" ht="21.75" customHeight="1" thickBot="1">
      <c r="A34" s="362" t="s">
        <v>32</v>
      </c>
      <c r="B34" s="375"/>
      <c r="C34" s="364">
        <f aca="true" t="shared" si="1" ref="C34:N34">SUM(C8:C33)</f>
        <v>2223.74</v>
      </c>
      <c r="D34" s="365">
        <f t="shared" si="1"/>
        <v>0</v>
      </c>
      <c r="E34" s="376">
        <f t="shared" si="1"/>
        <v>1984.24</v>
      </c>
      <c r="F34" s="377">
        <f t="shared" si="1"/>
        <v>37.800000000000004</v>
      </c>
      <c r="G34" s="377">
        <f t="shared" si="1"/>
        <v>0</v>
      </c>
      <c r="H34" s="376">
        <f t="shared" si="1"/>
        <v>18.900000000000002</v>
      </c>
      <c r="I34" s="377">
        <f t="shared" si="1"/>
        <v>485</v>
      </c>
      <c r="J34" s="378">
        <f t="shared" si="1"/>
        <v>0</v>
      </c>
      <c r="K34" s="367">
        <f t="shared" si="1"/>
        <v>700</v>
      </c>
      <c r="L34" s="364">
        <f t="shared" si="1"/>
        <v>2746.5399999999995</v>
      </c>
      <c r="M34" s="367">
        <f t="shared" si="1"/>
        <v>0</v>
      </c>
      <c r="N34" s="366">
        <f t="shared" si="1"/>
        <v>2703.1400000000003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defaultGridColor="0" zoomScale="85" zoomScaleNormal="85" colorId="37" workbookViewId="0" topLeftCell="A1">
      <pane ySplit="4" topLeftCell="MZI35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3" t="s">
        <v>19</v>
      </c>
      <c r="B1" s="5"/>
      <c r="C1" s="5"/>
      <c r="D1" s="5"/>
      <c r="E1" s="5"/>
      <c r="F1" s="6" t="s">
        <v>189</v>
      </c>
      <c r="G1" s="5"/>
      <c r="H1" s="5"/>
    </row>
    <row r="2" spans="1:8" ht="21.75" customHeight="1" thickBot="1">
      <c r="A2" s="43" t="s">
        <v>21</v>
      </c>
      <c r="B2" s="5"/>
      <c r="C2" s="5"/>
      <c r="D2" s="5"/>
      <c r="E2" s="5"/>
      <c r="G2" s="5"/>
      <c r="H2" s="5"/>
    </row>
    <row r="3" spans="1:10" ht="15" customHeight="1">
      <c r="A3" s="44" t="s">
        <v>190</v>
      </c>
      <c r="B3" s="45"/>
      <c r="C3" s="45" t="s">
        <v>191</v>
      </c>
      <c r="D3" s="45" t="s">
        <v>192</v>
      </c>
      <c r="E3" s="45" t="s">
        <v>192</v>
      </c>
      <c r="F3" s="46" t="s">
        <v>193</v>
      </c>
      <c r="G3" s="47"/>
      <c r="H3" s="13" t="s">
        <v>194</v>
      </c>
      <c r="I3" s="47" t="s">
        <v>195</v>
      </c>
      <c r="J3" s="48"/>
    </row>
    <row r="4" spans="1:10" ht="21.75" customHeight="1" thickBot="1">
      <c r="A4" s="49" t="s">
        <v>196</v>
      </c>
      <c r="B4" s="50" t="s">
        <v>25</v>
      </c>
      <c r="C4" s="51" t="s">
        <v>196</v>
      </c>
      <c r="D4" s="52" t="s">
        <v>197</v>
      </c>
      <c r="E4" s="52" t="s">
        <v>198</v>
      </c>
      <c r="F4" s="52" t="s">
        <v>199</v>
      </c>
      <c r="G4" s="52" t="s">
        <v>200</v>
      </c>
      <c r="H4" s="53" t="s">
        <v>201</v>
      </c>
      <c r="I4" s="54" t="s">
        <v>192</v>
      </c>
      <c r="J4" s="55" t="s">
        <v>35</v>
      </c>
    </row>
    <row r="5" spans="1:10" ht="21.75" customHeight="1">
      <c r="A5" s="56" t="s">
        <v>174</v>
      </c>
      <c r="B5" s="57" t="s">
        <v>137</v>
      </c>
      <c r="C5" s="58" t="s">
        <v>202</v>
      </c>
      <c r="D5" s="58">
        <v>117</v>
      </c>
      <c r="E5" s="58">
        <v>39</v>
      </c>
      <c r="F5" s="58">
        <v>78</v>
      </c>
      <c r="G5" s="59">
        <v>20.8</v>
      </c>
      <c r="H5" s="60">
        <f aca="true" t="shared" si="0" ref="H5:H20">IF(F5=0,"?,000",PRODUCT(D5*G5/F5))</f>
        <v>31.2</v>
      </c>
      <c r="I5" s="61">
        <v>0</v>
      </c>
      <c r="J5" s="62">
        <f aca="true" t="shared" si="1" ref="J5:J36">IF(D5=0,"?,000",PRODUCT(I5*H5/D5))</f>
        <v>0</v>
      </c>
    </row>
    <row r="6" spans="1:10" ht="21.75" customHeight="1">
      <c r="A6" s="56" t="s">
        <v>175</v>
      </c>
      <c r="B6" s="57" t="s">
        <v>138</v>
      </c>
      <c r="C6" s="58" t="s">
        <v>202</v>
      </c>
      <c r="D6" s="58">
        <v>154</v>
      </c>
      <c r="E6" s="58">
        <v>4</v>
      </c>
      <c r="F6" s="58">
        <v>150</v>
      </c>
      <c r="G6" s="59">
        <v>18</v>
      </c>
      <c r="H6" s="60">
        <f t="shared" si="0"/>
        <v>18.48</v>
      </c>
      <c r="I6" s="61">
        <v>0</v>
      </c>
      <c r="J6" s="62">
        <f t="shared" si="1"/>
        <v>0</v>
      </c>
    </row>
    <row r="7" spans="1:10" ht="21.75" customHeight="1">
      <c r="A7" s="56" t="s">
        <v>176</v>
      </c>
      <c r="B7" s="57" t="s">
        <v>138</v>
      </c>
      <c r="C7" s="58" t="s">
        <v>202</v>
      </c>
      <c r="D7" s="58">
        <v>15</v>
      </c>
      <c r="E7" s="58">
        <v>5</v>
      </c>
      <c r="F7" s="58">
        <v>10</v>
      </c>
      <c r="G7" s="59">
        <v>5</v>
      </c>
      <c r="H7" s="60">
        <f t="shared" si="0"/>
        <v>7.5</v>
      </c>
      <c r="I7" s="61">
        <v>0</v>
      </c>
      <c r="J7" s="62">
        <f t="shared" si="1"/>
        <v>0</v>
      </c>
    </row>
    <row r="8" spans="1:10" ht="21.75" customHeight="1">
      <c r="A8" s="56" t="s">
        <v>175</v>
      </c>
      <c r="B8" s="57" t="s">
        <v>140</v>
      </c>
      <c r="C8" s="58" t="s">
        <v>202</v>
      </c>
      <c r="D8" s="58">
        <v>250</v>
      </c>
      <c r="E8" s="58">
        <v>25</v>
      </c>
      <c r="F8" s="58">
        <v>225</v>
      </c>
      <c r="G8" s="59">
        <v>36</v>
      </c>
      <c r="H8" s="60">
        <f t="shared" si="0"/>
        <v>40</v>
      </c>
      <c r="I8" s="61">
        <v>0</v>
      </c>
      <c r="J8" s="62">
        <f t="shared" si="1"/>
        <v>0</v>
      </c>
    </row>
    <row r="9" spans="1:10" ht="21.75" customHeight="1">
      <c r="A9" s="56" t="s">
        <v>176</v>
      </c>
      <c r="B9" s="57" t="s">
        <v>140</v>
      </c>
      <c r="C9" s="58" t="s">
        <v>202</v>
      </c>
      <c r="D9" s="58">
        <v>250</v>
      </c>
      <c r="E9" s="58">
        <v>25</v>
      </c>
      <c r="F9" s="58">
        <v>225</v>
      </c>
      <c r="G9" s="59">
        <v>67.5</v>
      </c>
      <c r="H9" s="60">
        <f t="shared" si="0"/>
        <v>75</v>
      </c>
      <c r="I9" s="61">
        <v>0</v>
      </c>
      <c r="J9" s="62">
        <f t="shared" si="1"/>
        <v>0</v>
      </c>
    </row>
    <row r="10" spans="1:10" ht="21.75" customHeight="1">
      <c r="A10" s="56" t="s">
        <v>177</v>
      </c>
      <c r="B10" s="57" t="s">
        <v>141</v>
      </c>
      <c r="C10" s="58" t="s">
        <v>202</v>
      </c>
      <c r="D10" s="58">
        <v>24.75</v>
      </c>
      <c r="E10" s="58">
        <v>2.475</v>
      </c>
      <c r="F10" s="58">
        <v>22.275</v>
      </c>
      <c r="G10" s="59">
        <v>11.88</v>
      </c>
      <c r="H10" s="60">
        <f t="shared" si="0"/>
        <v>13.200000000000003</v>
      </c>
      <c r="I10" s="61">
        <v>0</v>
      </c>
      <c r="J10" s="62">
        <f t="shared" si="1"/>
        <v>0</v>
      </c>
    </row>
    <row r="11" spans="1:10" ht="21.75" customHeight="1">
      <c r="A11" s="56" t="s">
        <v>203</v>
      </c>
      <c r="B11" s="57" t="s">
        <v>141</v>
      </c>
      <c r="C11" s="58" t="s">
        <v>202</v>
      </c>
      <c r="D11" s="58">
        <v>10</v>
      </c>
      <c r="E11" s="58">
        <v>0</v>
      </c>
      <c r="F11" s="58">
        <v>10</v>
      </c>
      <c r="G11" s="59">
        <v>8</v>
      </c>
      <c r="H11" s="60">
        <f t="shared" si="0"/>
        <v>8</v>
      </c>
      <c r="I11" s="61">
        <v>0</v>
      </c>
      <c r="J11" s="62">
        <f t="shared" si="1"/>
        <v>0</v>
      </c>
    </row>
    <row r="12" spans="1:10" ht="21.75" customHeight="1">
      <c r="A12" s="56" t="s">
        <v>176</v>
      </c>
      <c r="B12" s="57" t="s">
        <v>143</v>
      </c>
      <c r="C12" s="58" t="s">
        <v>202</v>
      </c>
      <c r="D12" s="58">
        <v>150</v>
      </c>
      <c r="E12" s="58">
        <v>0</v>
      </c>
      <c r="F12" s="58">
        <v>150</v>
      </c>
      <c r="G12" s="59">
        <v>30</v>
      </c>
      <c r="H12" s="60">
        <f t="shared" si="0"/>
        <v>30</v>
      </c>
      <c r="I12" s="61">
        <v>0</v>
      </c>
      <c r="J12" s="62">
        <f t="shared" si="1"/>
        <v>0</v>
      </c>
    </row>
    <row r="13" spans="1:10" ht="21.75" customHeight="1">
      <c r="A13" s="56" t="s">
        <v>177</v>
      </c>
      <c r="B13" s="57" t="s">
        <v>143</v>
      </c>
      <c r="C13" s="58" t="s">
        <v>202</v>
      </c>
      <c r="D13" s="58">
        <v>30</v>
      </c>
      <c r="E13" s="58">
        <v>0</v>
      </c>
      <c r="F13" s="58">
        <v>30</v>
      </c>
      <c r="G13" s="59">
        <v>16</v>
      </c>
      <c r="H13" s="60">
        <f t="shared" si="0"/>
        <v>16</v>
      </c>
      <c r="I13" s="61">
        <v>0</v>
      </c>
      <c r="J13" s="62">
        <f t="shared" si="1"/>
        <v>0</v>
      </c>
    </row>
    <row r="14" spans="1:10" ht="21.75" customHeight="1">
      <c r="A14" s="56" t="s">
        <v>175</v>
      </c>
      <c r="B14" s="57" t="s">
        <v>143</v>
      </c>
      <c r="C14" s="58" t="s">
        <v>202</v>
      </c>
      <c r="D14" s="58">
        <v>75</v>
      </c>
      <c r="E14" s="58">
        <v>0</v>
      </c>
      <c r="F14" s="58">
        <v>75</v>
      </c>
      <c r="G14" s="59">
        <v>12</v>
      </c>
      <c r="H14" s="60">
        <f t="shared" si="0"/>
        <v>12</v>
      </c>
      <c r="I14" s="61">
        <v>0</v>
      </c>
      <c r="J14" s="62">
        <f t="shared" si="1"/>
        <v>0</v>
      </c>
    </row>
    <row r="15" spans="1:10" ht="21.75" customHeight="1">
      <c r="A15" s="56" t="s">
        <v>204</v>
      </c>
      <c r="B15" s="57" t="s">
        <v>143</v>
      </c>
      <c r="C15" s="58" t="s">
        <v>202</v>
      </c>
      <c r="D15" s="58">
        <v>60</v>
      </c>
      <c r="E15" s="58">
        <v>0</v>
      </c>
      <c r="F15" s="58">
        <v>60</v>
      </c>
      <c r="G15" s="59">
        <v>51</v>
      </c>
      <c r="H15" s="60">
        <f t="shared" si="0"/>
        <v>51</v>
      </c>
      <c r="I15" s="61">
        <v>0</v>
      </c>
      <c r="J15" s="62">
        <f t="shared" si="1"/>
        <v>0</v>
      </c>
    </row>
    <row r="16" spans="1:10" ht="21.75" customHeight="1">
      <c r="A16" s="56" t="s">
        <v>176</v>
      </c>
      <c r="B16" s="57" t="s">
        <v>144</v>
      </c>
      <c r="C16" s="58" t="s">
        <v>202</v>
      </c>
      <c r="D16" s="58">
        <v>280</v>
      </c>
      <c r="E16" s="58">
        <v>30</v>
      </c>
      <c r="F16" s="58">
        <v>250</v>
      </c>
      <c r="G16" s="59">
        <v>37.5</v>
      </c>
      <c r="H16" s="60">
        <f t="shared" si="0"/>
        <v>42</v>
      </c>
      <c r="I16" s="61">
        <v>0</v>
      </c>
      <c r="J16" s="62">
        <f t="shared" si="1"/>
        <v>0</v>
      </c>
    </row>
    <row r="17" spans="1:10" ht="21.75" customHeight="1">
      <c r="A17" s="56" t="s">
        <v>204</v>
      </c>
      <c r="B17" s="57" t="s">
        <v>144</v>
      </c>
      <c r="C17" s="58" t="s">
        <v>202</v>
      </c>
      <c r="D17" s="58">
        <v>60</v>
      </c>
      <c r="E17" s="58">
        <v>0</v>
      </c>
      <c r="F17" s="58">
        <v>60</v>
      </c>
      <c r="G17" s="59">
        <v>54</v>
      </c>
      <c r="H17" s="60">
        <f t="shared" si="0"/>
        <v>54</v>
      </c>
      <c r="I17" s="61">
        <v>0</v>
      </c>
      <c r="J17" s="62">
        <f t="shared" si="1"/>
        <v>0</v>
      </c>
    </row>
    <row r="18" spans="1:10" ht="21.75" customHeight="1">
      <c r="A18" s="56" t="s">
        <v>175</v>
      </c>
      <c r="B18" s="57" t="s">
        <v>144</v>
      </c>
      <c r="C18" s="58" t="s">
        <v>202</v>
      </c>
      <c r="D18" s="58">
        <v>75</v>
      </c>
      <c r="E18" s="58">
        <v>0</v>
      </c>
      <c r="F18" s="58">
        <v>75</v>
      </c>
      <c r="G18" s="59">
        <v>12</v>
      </c>
      <c r="H18" s="60">
        <f t="shared" si="0"/>
        <v>12</v>
      </c>
      <c r="I18" s="61">
        <v>0</v>
      </c>
      <c r="J18" s="62">
        <f t="shared" si="1"/>
        <v>0</v>
      </c>
    </row>
    <row r="19" spans="1:10" ht="21.75" customHeight="1">
      <c r="A19" s="56" t="s">
        <v>205</v>
      </c>
      <c r="B19" s="57" t="s">
        <v>146</v>
      </c>
      <c r="C19" s="58" t="s">
        <v>202</v>
      </c>
      <c r="D19" s="58">
        <v>230</v>
      </c>
      <c r="E19" s="58">
        <v>30</v>
      </c>
      <c r="F19" s="58">
        <v>200</v>
      </c>
      <c r="G19" s="59">
        <v>140</v>
      </c>
      <c r="H19" s="60">
        <f t="shared" si="0"/>
        <v>161</v>
      </c>
      <c r="I19" s="61">
        <v>0</v>
      </c>
      <c r="J19" s="62">
        <f t="shared" si="1"/>
        <v>0</v>
      </c>
    </row>
    <row r="20" spans="1:10" ht="21.75" customHeight="1">
      <c r="A20" s="56" t="s">
        <v>177</v>
      </c>
      <c r="B20" s="57" t="s">
        <v>149</v>
      </c>
      <c r="C20" s="58" t="s">
        <v>202</v>
      </c>
      <c r="D20" s="58">
        <v>75</v>
      </c>
      <c r="E20" s="58">
        <v>0</v>
      </c>
      <c r="F20" s="58">
        <v>75</v>
      </c>
      <c r="G20" s="59">
        <v>40</v>
      </c>
      <c r="H20" s="60">
        <f t="shared" si="0"/>
        <v>40</v>
      </c>
      <c r="I20" s="61">
        <v>0</v>
      </c>
      <c r="J20" s="62">
        <f t="shared" si="1"/>
        <v>0</v>
      </c>
    </row>
    <row r="21" spans="1:10" ht="21.75" customHeight="1">
      <c r="A21" s="56" t="s">
        <v>206</v>
      </c>
      <c r="B21" s="57" t="s">
        <v>149</v>
      </c>
      <c r="C21" s="58" t="s">
        <v>202</v>
      </c>
      <c r="D21" s="58">
        <v>32.5</v>
      </c>
      <c r="E21" s="58">
        <v>32.5</v>
      </c>
      <c r="F21" s="58">
        <v>0</v>
      </c>
      <c r="G21" s="59">
        <v>0</v>
      </c>
      <c r="H21" s="60">
        <v>32.5</v>
      </c>
      <c r="I21" s="61">
        <v>0</v>
      </c>
      <c r="J21" s="62">
        <f t="shared" si="1"/>
        <v>0</v>
      </c>
    </row>
    <row r="22" spans="1:10" ht="21.75" customHeight="1">
      <c r="A22" s="56" t="s">
        <v>207</v>
      </c>
      <c r="B22" s="57" t="s">
        <v>149</v>
      </c>
      <c r="C22" s="58" t="s">
        <v>202</v>
      </c>
      <c r="D22" s="58">
        <v>22.5</v>
      </c>
      <c r="E22" s="58">
        <v>22.5</v>
      </c>
      <c r="F22" s="58">
        <v>0</v>
      </c>
      <c r="G22" s="59">
        <v>0</v>
      </c>
      <c r="H22" s="60">
        <v>22.5</v>
      </c>
      <c r="I22" s="61">
        <v>0</v>
      </c>
      <c r="J22" s="62">
        <f t="shared" si="1"/>
        <v>0</v>
      </c>
    </row>
    <row r="23" spans="1:10" ht="21.75" customHeight="1">
      <c r="A23" s="56" t="s">
        <v>208</v>
      </c>
      <c r="B23" s="57" t="s">
        <v>149</v>
      </c>
      <c r="C23" s="58" t="s">
        <v>202</v>
      </c>
      <c r="D23" s="58">
        <v>390</v>
      </c>
      <c r="E23" s="58">
        <v>390</v>
      </c>
      <c r="F23" s="58">
        <v>0</v>
      </c>
      <c r="G23" s="59">
        <v>0</v>
      </c>
      <c r="H23" s="60">
        <v>15.6</v>
      </c>
      <c r="I23" s="61">
        <v>0</v>
      </c>
      <c r="J23" s="62">
        <f t="shared" si="1"/>
        <v>0</v>
      </c>
    </row>
    <row r="24" spans="1:10" ht="21.75" customHeight="1">
      <c r="A24" s="56" t="s">
        <v>177</v>
      </c>
      <c r="B24" s="57" t="s">
        <v>150</v>
      </c>
      <c r="C24" s="58" t="s">
        <v>202</v>
      </c>
      <c r="D24" s="58">
        <v>30</v>
      </c>
      <c r="E24" s="58">
        <v>0</v>
      </c>
      <c r="F24" s="58">
        <v>30</v>
      </c>
      <c r="G24" s="59">
        <v>16</v>
      </c>
      <c r="H24" s="60">
        <f>IF(F24=0,"?,000",PRODUCT(D24*G24/F24))</f>
        <v>16</v>
      </c>
      <c r="I24" s="61">
        <v>0</v>
      </c>
      <c r="J24" s="62">
        <f t="shared" si="1"/>
        <v>0</v>
      </c>
    </row>
    <row r="25" spans="1:10" ht="21.75" customHeight="1">
      <c r="A25" s="56" t="s">
        <v>179</v>
      </c>
      <c r="B25" s="57" t="s">
        <v>150</v>
      </c>
      <c r="C25" s="58" t="s">
        <v>202</v>
      </c>
      <c r="D25" s="58">
        <v>7</v>
      </c>
      <c r="E25" s="58">
        <v>0</v>
      </c>
      <c r="F25" s="58">
        <v>7</v>
      </c>
      <c r="G25" s="59">
        <v>7</v>
      </c>
      <c r="H25" s="60">
        <f>IF(F25=0,"?,000",PRODUCT(D25*G25/F25))</f>
        <v>7</v>
      </c>
      <c r="I25" s="61">
        <v>0</v>
      </c>
      <c r="J25" s="62">
        <f t="shared" si="1"/>
        <v>0</v>
      </c>
    </row>
    <row r="26" spans="1:10" ht="21.75" customHeight="1">
      <c r="A26" s="56" t="s">
        <v>207</v>
      </c>
      <c r="B26" s="57" t="s">
        <v>150</v>
      </c>
      <c r="C26" s="58" t="s">
        <v>202</v>
      </c>
      <c r="D26" s="58">
        <v>5</v>
      </c>
      <c r="E26" s="58">
        <v>5</v>
      </c>
      <c r="F26" s="58">
        <v>0</v>
      </c>
      <c r="G26" s="59">
        <v>0</v>
      </c>
      <c r="H26" s="60">
        <v>5</v>
      </c>
      <c r="I26" s="61">
        <v>0</v>
      </c>
      <c r="J26" s="62">
        <f t="shared" si="1"/>
        <v>0</v>
      </c>
    </row>
    <row r="27" spans="1:10" ht="21.75" customHeight="1">
      <c r="A27" s="56" t="s">
        <v>208</v>
      </c>
      <c r="B27" s="57" t="s">
        <v>150</v>
      </c>
      <c r="C27" s="58" t="s">
        <v>202</v>
      </c>
      <c r="D27" s="58">
        <v>15</v>
      </c>
      <c r="E27" s="58">
        <v>0</v>
      </c>
      <c r="F27" s="58">
        <v>15</v>
      </c>
      <c r="G27" s="59">
        <v>18</v>
      </c>
      <c r="H27" s="60">
        <f>IF(F27=0,"?,000",PRODUCT(D27*G27/F27))</f>
        <v>18</v>
      </c>
      <c r="I27" s="61">
        <v>0</v>
      </c>
      <c r="J27" s="62">
        <f t="shared" si="1"/>
        <v>0</v>
      </c>
    </row>
    <row r="28" spans="1:10" ht="21.75" customHeight="1">
      <c r="A28" s="56" t="s">
        <v>209</v>
      </c>
      <c r="B28" s="57" t="s">
        <v>150</v>
      </c>
      <c r="C28" s="58" t="s">
        <v>202</v>
      </c>
      <c r="D28" s="58">
        <v>2.5</v>
      </c>
      <c r="E28" s="58">
        <v>2.5</v>
      </c>
      <c r="F28" s="58">
        <v>0</v>
      </c>
      <c r="G28" s="59">
        <v>0</v>
      </c>
      <c r="H28" s="60">
        <v>1.25</v>
      </c>
      <c r="I28" s="61">
        <v>0</v>
      </c>
      <c r="J28" s="62">
        <f t="shared" si="1"/>
        <v>0</v>
      </c>
    </row>
    <row r="29" spans="1:10" ht="21.75" customHeight="1">
      <c r="A29" s="56" t="s">
        <v>179</v>
      </c>
      <c r="B29" s="57" t="s">
        <v>152</v>
      </c>
      <c r="C29" s="58" t="s">
        <v>202</v>
      </c>
      <c r="D29" s="58">
        <v>18</v>
      </c>
      <c r="E29" s="58">
        <v>3</v>
      </c>
      <c r="F29" s="58">
        <v>15</v>
      </c>
      <c r="G29" s="59">
        <v>15</v>
      </c>
      <c r="H29" s="60">
        <f>IF(F29=0,"?,000",PRODUCT(D29*G29/F29))</f>
        <v>18</v>
      </c>
      <c r="I29" s="61">
        <v>0</v>
      </c>
      <c r="J29" s="62">
        <f t="shared" si="1"/>
        <v>0</v>
      </c>
    </row>
    <row r="30" spans="1:10" ht="21.75" customHeight="1">
      <c r="A30" s="56" t="s">
        <v>177</v>
      </c>
      <c r="B30" s="57" t="s">
        <v>152</v>
      </c>
      <c r="C30" s="58" t="s">
        <v>202</v>
      </c>
      <c r="D30" s="58">
        <v>4.5</v>
      </c>
      <c r="E30" s="58">
        <v>4.5</v>
      </c>
      <c r="F30" s="58">
        <v>0</v>
      </c>
      <c r="G30" s="59">
        <v>0</v>
      </c>
      <c r="H30" s="60">
        <v>3</v>
      </c>
      <c r="I30" s="61">
        <v>0</v>
      </c>
      <c r="J30" s="62">
        <f t="shared" si="1"/>
        <v>0</v>
      </c>
    </row>
    <row r="31" spans="1:10" ht="21.75" customHeight="1">
      <c r="A31" s="56" t="s">
        <v>208</v>
      </c>
      <c r="B31" s="57" t="s">
        <v>152</v>
      </c>
      <c r="C31" s="58" t="s">
        <v>202</v>
      </c>
      <c r="D31" s="58">
        <v>77</v>
      </c>
      <c r="E31" s="58">
        <v>4</v>
      </c>
      <c r="F31" s="58">
        <v>73</v>
      </c>
      <c r="G31" s="59">
        <v>49.4</v>
      </c>
      <c r="H31" s="60">
        <v>52.11</v>
      </c>
      <c r="I31" s="61">
        <v>0</v>
      </c>
      <c r="J31" s="62">
        <f t="shared" si="1"/>
        <v>0</v>
      </c>
    </row>
    <row r="32" spans="1:10" ht="21.75" customHeight="1">
      <c r="A32" s="56" t="s">
        <v>208</v>
      </c>
      <c r="B32" s="57" t="s">
        <v>152</v>
      </c>
      <c r="C32" s="58" t="s">
        <v>202</v>
      </c>
      <c r="D32" s="58">
        <v>500</v>
      </c>
      <c r="E32" s="58">
        <v>0</v>
      </c>
      <c r="F32" s="58">
        <v>500</v>
      </c>
      <c r="G32" s="59">
        <v>125</v>
      </c>
      <c r="H32" s="60">
        <f aca="true" t="shared" si="2" ref="H32:H37">IF(F32=0,"?,000",PRODUCT(D32*G32/F32))</f>
        <v>125</v>
      </c>
      <c r="I32" s="61">
        <v>0</v>
      </c>
      <c r="J32" s="62">
        <f t="shared" si="1"/>
        <v>0</v>
      </c>
    </row>
    <row r="33" spans="1:10" ht="21.75" customHeight="1">
      <c r="A33" s="56" t="s">
        <v>179</v>
      </c>
      <c r="B33" s="57" t="s">
        <v>153</v>
      </c>
      <c r="C33" s="58" t="s">
        <v>202</v>
      </c>
      <c r="D33" s="58">
        <v>10</v>
      </c>
      <c r="E33" s="58">
        <v>0</v>
      </c>
      <c r="F33" s="58">
        <v>10</v>
      </c>
      <c r="G33" s="59">
        <v>12</v>
      </c>
      <c r="H33" s="60">
        <f t="shared" si="2"/>
        <v>12</v>
      </c>
      <c r="I33" s="61">
        <v>0</v>
      </c>
      <c r="J33" s="62">
        <f t="shared" si="1"/>
        <v>0</v>
      </c>
    </row>
    <row r="34" spans="1:10" ht="21.75" customHeight="1">
      <c r="A34" s="56" t="s">
        <v>208</v>
      </c>
      <c r="B34" s="57" t="s">
        <v>153</v>
      </c>
      <c r="C34" s="58" t="s">
        <v>202</v>
      </c>
      <c r="D34" s="58">
        <v>91</v>
      </c>
      <c r="E34" s="58">
        <v>0</v>
      </c>
      <c r="F34" s="58">
        <v>91</v>
      </c>
      <c r="G34" s="59">
        <v>36.4</v>
      </c>
      <c r="H34" s="60">
        <f t="shared" si="2"/>
        <v>36.4</v>
      </c>
      <c r="I34" s="61">
        <v>0</v>
      </c>
      <c r="J34" s="62">
        <f t="shared" si="1"/>
        <v>0</v>
      </c>
    </row>
    <row r="35" spans="1:10" ht="21.75" customHeight="1">
      <c r="A35" s="56" t="s">
        <v>179</v>
      </c>
      <c r="B35" s="57" t="s">
        <v>154</v>
      </c>
      <c r="C35" s="58" t="s">
        <v>202</v>
      </c>
      <c r="D35" s="58">
        <v>8</v>
      </c>
      <c r="E35" s="58">
        <v>0</v>
      </c>
      <c r="F35" s="58">
        <v>8</v>
      </c>
      <c r="G35" s="59">
        <v>8</v>
      </c>
      <c r="H35" s="60">
        <f t="shared" si="2"/>
        <v>8</v>
      </c>
      <c r="I35" s="61">
        <v>0</v>
      </c>
      <c r="J35" s="62">
        <f t="shared" si="1"/>
        <v>0</v>
      </c>
    </row>
    <row r="36" spans="1:10" ht="21.75" customHeight="1">
      <c r="A36" s="56" t="s">
        <v>208</v>
      </c>
      <c r="B36" s="57" t="s">
        <v>154</v>
      </c>
      <c r="C36" s="58" t="s">
        <v>202</v>
      </c>
      <c r="D36" s="58">
        <v>98</v>
      </c>
      <c r="E36" s="58">
        <v>0</v>
      </c>
      <c r="F36" s="58">
        <v>98</v>
      </c>
      <c r="G36" s="59">
        <v>39.2</v>
      </c>
      <c r="H36" s="60">
        <f t="shared" si="2"/>
        <v>39.2</v>
      </c>
      <c r="I36" s="61">
        <v>0</v>
      </c>
      <c r="J36" s="62">
        <f t="shared" si="1"/>
        <v>0</v>
      </c>
    </row>
    <row r="37" spans="1:10" ht="21.75" customHeight="1">
      <c r="A37" s="56" t="s">
        <v>177</v>
      </c>
      <c r="B37" s="57" t="s">
        <v>156</v>
      </c>
      <c r="C37" s="58" t="s">
        <v>202</v>
      </c>
      <c r="D37" s="58">
        <v>4</v>
      </c>
      <c r="E37" s="58">
        <v>0.7</v>
      </c>
      <c r="F37" s="58">
        <f aca="true" t="shared" si="3" ref="F37:F51">SUM(D37-E37)</f>
        <v>3.3</v>
      </c>
      <c r="G37" s="59">
        <v>2.64</v>
      </c>
      <c r="H37" s="60">
        <f t="shared" si="2"/>
        <v>3.2</v>
      </c>
      <c r="I37" s="61">
        <v>0</v>
      </c>
      <c r="J37" s="62">
        <f aca="true" t="shared" si="4" ref="J37:J62">IF(D37=0,"?,000",PRODUCT(I37*H37/D37))</f>
        <v>0</v>
      </c>
    </row>
    <row r="38" spans="1:10" ht="21.75" customHeight="1">
      <c r="A38" s="56" t="s">
        <v>175</v>
      </c>
      <c r="B38" s="57" t="s">
        <v>156</v>
      </c>
      <c r="C38" s="58" t="s">
        <v>202</v>
      </c>
      <c r="D38" s="58">
        <v>4</v>
      </c>
      <c r="E38" s="58">
        <v>4</v>
      </c>
      <c r="F38" s="58">
        <f t="shared" si="3"/>
        <v>0</v>
      </c>
      <c r="G38" s="59">
        <v>0</v>
      </c>
      <c r="H38" s="60">
        <v>0.8</v>
      </c>
      <c r="I38" s="61">
        <v>0</v>
      </c>
      <c r="J38" s="62">
        <f t="shared" si="4"/>
        <v>0</v>
      </c>
    </row>
    <row r="39" spans="1:10" ht="21.75" customHeight="1">
      <c r="A39" s="56" t="s">
        <v>179</v>
      </c>
      <c r="B39" s="57" t="s">
        <v>157</v>
      </c>
      <c r="C39" s="58" t="s">
        <v>202</v>
      </c>
      <c r="D39" s="58">
        <v>50</v>
      </c>
      <c r="E39" s="58">
        <v>50</v>
      </c>
      <c r="F39" s="58">
        <f t="shared" si="3"/>
        <v>0</v>
      </c>
      <c r="G39" s="59">
        <v>0</v>
      </c>
      <c r="H39" s="60">
        <v>40</v>
      </c>
      <c r="I39" s="61">
        <v>0</v>
      </c>
      <c r="J39" s="62">
        <f t="shared" si="4"/>
        <v>0</v>
      </c>
    </row>
    <row r="40" spans="1:10" ht="21.75" customHeight="1">
      <c r="A40" s="56" t="s">
        <v>210</v>
      </c>
      <c r="B40" s="57" t="s">
        <v>157</v>
      </c>
      <c r="C40" s="58" t="s">
        <v>202</v>
      </c>
      <c r="D40" s="58">
        <v>100</v>
      </c>
      <c r="E40" s="58">
        <v>100</v>
      </c>
      <c r="F40" s="58">
        <f t="shared" si="3"/>
        <v>0</v>
      </c>
      <c r="G40" s="59">
        <v>0</v>
      </c>
      <c r="H40" s="60">
        <v>10</v>
      </c>
      <c r="I40" s="61">
        <v>0</v>
      </c>
      <c r="J40" s="62">
        <f t="shared" si="4"/>
        <v>0</v>
      </c>
    </row>
    <row r="41" spans="1:10" ht="21.75" customHeight="1">
      <c r="A41" s="56" t="s">
        <v>177</v>
      </c>
      <c r="B41" s="57" t="s">
        <v>157</v>
      </c>
      <c r="C41" s="58" t="s">
        <v>202</v>
      </c>
      <c r="D41" s="58">
        <v>4</v>
      </c>
      <c r="E41" s="58">
        <v>0.7</v>
      </c>
      <c r="F41" s="58">
        <f t="shared" si="3"/>
        <v>3.3</v>
      </c>
      <c r="G41" s="59">
        <v>2.64</v>
      </c>
      <c r="H41" s="60">
        <f>IF(F41=0,"?,000",PRODUCT(D41*G41/F41))</f>
        <v>3.2</v>
      </c>
      <c r="I41" s="61">
        <v>0</v>
      </c>
      <c r="J41" s="62">
        <f t="shared" si="4"/>
        <v>0</v>
      </c>
    </row>
    <row r="42" spans="1:10" ht="21.75" customHeight="1">
      <c r="A42" s="56" t="s">
        <v>175</v>
      </c>
      <c r="B42" s="57" t="s">
        <v>157</v>
      </c>
      <c r="C42" s="58" t="s">
        <v>202</v>
      </c>
      <c r="D42" s="58">
        <v>4</v>
      </c>
      <c r="E42" s="58">
        <v>4</v>
      </c>
      <c r="F42" s="58">
        <f t="shared" si="3"/>
        <v>0</v>
      </c>
      <c r="G42" s="59">
        <v>0</v>
      </c>
      <c r="H42" s="60">
        <v>0.8</v>
      </c>
      <c r="I42" s="61">
        <v>0</v>
      </c>
      <c r="J42" s="62">
        <f t="shared" si="4"/>
        <v>0</v>
      </c>
    </row>
    <row r="43" spans="1:10" ht="21.75" customHeight="1">
      <c r="A43" s="56" t="s">
        <v>208</v>
      </c>
      <c r="B43" s="57" t="s">
        <v>159</v>
      </c>
      <c r="C43" s="58" t="s">
        <v>202</v>
      </c>
      <c r="D43" s="58">
        <v>500</v>
      </c>
      <c r="E43" s="58">
        <v>0</v>
      </c>
      <c r="F43" s="58">
        <f t="shared" si="3"/>
        <v>500</v>
      </c>
      <c r="G43" s="59">
        <v>700</v>
      </c>
      <c r="H43" s="60">
        <f>IF(F43=0,"?,000",PRODUCT(D43*G43/F43))</f>
        <v>700</v>
      </c>
      <c r="I43" s="61">
        <v>0</v>
      </c>
      <c r="J43" s="62">
        <f t="shared" si="4"/>
        <v>0</v>
      </c>
    </row>
    <row r="44" spans="1:10" ht="21.75" customHeight="1">
      <c r="A44" s="56" t="s">
        <v>208</v>
      </c>
      <c r="B44" s="57" t="s">
        <v>159</v>
      </c>
      <c r="C44" s="58" t="s">
        <v>202</v>
      </c>
      <c r="D44" s="58">
        <v>500</v>
      </c>
      <c r="E44" s="58">
        <v>0</v>
      </c>
      <c r="F44" s="58">
        <f t="shared" si="3"/>
        <v>500</v>
      </c>
      <c r="G44" s="59">
        <v>200</v>
      </c>
      <c r="H44" s="60">
        <f>IF(F44=0,"?,000",PRODUCT(D44*G44/F44))</f>
        <v>200</v>
      </c>
      <c r="I44" s="61">
        <v>0</v>
      </c>
      <c r="J44" s="62">
        <f t="shared" si="4"/>
        <v>0</v>
      </c>
    </row>
    <row r="45" spans="1:10" ht="21.75" customHeight="1">
      <c r="A45" s="56" t="s">
        <v>208</v>
      </c>
      <c r="B45" s="57" t="s">
        <v>159</v>
      </c>
      <c r="C45" s="58" t="s">
        <v>202</v>
      </c>
      <c r="D45" s="58">
        <v>200</v>
      </c>
      <c r="E45" s="58">
        <v>0</v>
      </c>
      <c r="F45" s="58">
        <f t="shared" si="3"/>
        <v>200</v>
      </c>
      <c r="G45" s="59">
        <v>90</v>
      </c>
      <c r="H45" s="60">
        <f>IF(F45=0,"?,000",PRODUCT(D45*G45/F45))</f>
        <v>90</v>
      </c>
      <c r="I45" s="61">
        <v>0</v>
      </c>
      <c r="J45" s="62">
        <f t="shared" si="4"/>
        <v>0</v>
      </c>
    </row>
    <row r="46" spans="1:10" ht="21.75" customHeight="1">
      <c r="A46" s="56" t="s">
        <v>177</v>
      </c>
      <c r="B46" s="57" t="s">
        <v>159</v>
      </c>
      <c r="C46" s="58" t="s">
        <v>202</v>
      </c>
      <c r="D46" s="58">
        <v>4</v>
      </c>
      <c r="E46" s="58">
        <v>0.7</v>
      </c>
      <c r="F46" s="58">
        <f t="shared" si="3"/>
        <v>3.3</v>
      </c>
      <c r="G46" s="59">
        <v>2.64</v>
      </c>
      <c r="H46" s="60">
        <f>IF(F46=0,"?,000",PRODUCT(D46*G46/F46))</f>
        <v>3.2</v>
      </c>
      <c r="I46" s="61">
        <v>0</v>
      </c>
      <c r="J46" s="62">
        <f t="shared" si="4"/>
        <v>0</v>
      </c>
    </row>
    <row r="47" spans="1:10" ht="21.75" customHeight="1">
      <c r="A47" s="56" t="s">
        <v>175</v>
      </c>
      <c r="B47" s="57" t="s">
        <v>159</v>
      </c>
      <c r="C47" s="58" t="s">
        <v>202</v>
      </c>
      <c r="D47" s="58">
        <v>4</v>
      </c>
      <c r="E47" s="58">
        <v>4</v>
      </c>
      <c r="F47" s="58">
        <f t="shared" si="3"/>
        <v>0</v>
      </c>
      <c r="G47" s="59">
        <v>0</v>
      </c>
      <c r="H47" s="60">
        <v>0.8</v>
      </c>
      <c r="I47" s="61">
        <v>0</v>
      </c>
      <c r="J47" s="62">
        <f t="shared" si="4"/>
        <v>0</v>
      </c>
    </row>
    <row r="48" spans="1:10" ht="21.75" customHeight="1">
      <c r="A48" s="56" t="s">
        <v>211</v>
      </c>
      <c r="B48" s="57" t="s">
        <v>160</v>
      </c>
      <c r="C48" s="58" t="s">
        <v>202</v>
      </c>
      <c r="D48" s="58">
        <v>77</v>
      </c>
      <c r="E48" s="58">
        <v>22</v>
      </c>
      <c r="F48" s="58">
        <f t="shared" si="3"/>
        <v>55</v>
      </c>
      <c r="G48" s="59">
        <v>70</v>
      </c>
      <c r="H48" s="60">
        <f>IF(F48=0,"?,000",PRODUCT(D48*G48/F48))</f>
        <v>98</v>
      </c>
      <c r="I48" s="61">
        <v>0</v>
      </c>
      <c r="J48" s="62">
        <f t="shared" si="4"/>
        <v>0</v>
      </c>
    </row>
    <row r="49" spans="1:10" ht="21.75" customHeight="1">
      <c r="A49" s="56" t="s">
        <v>177</v>
      </c>
      <c r="B49" s="57" t="s">
        <v>160</v>
      </c>
      <c r="C49" s="58" t="s">
        <v>202</v>
      </c>
      <c r="D49" s="58">
        <v>4</v>
      </c>
      <c r="E49" s="58">
        <v>0.7</v>
      </c>
      <c r="F49" s="58">
        <f t="shared" si="3"/>
        <v>3.3</v>
      </c>
      <c r="G49" s="59">
        <v>2.64</v>
      </c>
      <c r="H49" s="60">
        <f>IF(F49=0,"?,000",PRODUCT(D49*G49/F49))</f>
        <v>3.2</v>
      </c>
      <c r="I49" s="61">
        <v>0</v>
      </c>
      <c r="J49" s="62">
        <f t="shared" si="4"/>
        <v>0</v>
      </c>
    </row>
    <row r="50" spans="1:10" ht="21.75" customHeight="1">
      <c r="A50" s="56" t="s">
        <v>175</v>
      </c>
      <c r="B50" s="57" t="s">
        <v>160</v>
      </c>
      <c r="C50" s="58" t="s">
        <v>202</v>
      </c>
      <c r="D50" s="58">
        <v>4</v>
      </c>
      <c r="E50" s="58">
        <v>4</v>
      </c>
      <c r="F50" s="58">
        <f t="shared" si="3"/>
        <v>0</v>
      </c>
      <c r="G50" s="59">
        <v>0</v>
      </c>
      <c r="H50" s="60">
        <v>0.8</v>
      </c>
      <c r="I50" s="61">
        <v>0</v>
      </c>
      <c r="J50" s="62">
        <f t="shared" si="4"/>
        <v>0</v>
      </c>
    </row>
    <row r="51" spans="1:10" ht="21.75" customHeight="1">
      <c r="A51" s="56" t="s">
        <v>177</v>
      </c>
      <c r="B51" s="57" t="s">
        <v>162</v>
      </c>
      <c r="C51" s="58" t="s">
        <v>202</v>
      </c>
      <c r="D51" s="58">
        <v>0.6</v>
      </c>
      <c r="E51" s="58">
        <v>0.6</v>
      </c>
      <c r="F51" s="58">
        <f t="shared" si="3"/>
        <v>0</v>
      </c>
      <c r="G51" s="59">
        <v>0</v>
      </c>
      <c r="H51" s="60">
        <v>0.48</v>
      </c>
      <c r="I51" s="61">
        <v>0</v>
      </c>
      <c r="J51" s="62">
        <f t="shared" si="4"/>
        <v>0</v>
      </c>
    </row>
    <row r="52" spans="1:10" ht="21.75" customHeight="1">
      <c r="A52" s="56" t="s">
        <v>179</v>
      </c>
      <c r="B52" s="57" t="s">
        <v>163</v>
      </c>
      <c r="C52" s="58" t="s">
        <v>202</v>
      </c>
      <c r="D52" s="58">
        <v>45</v>
      </c>
      <c r="E52" s="58">
        <v>10</v>
      </c>
      <c r="F52" s="58">
        <v>35</v>
      </c>
      <c r="G52" s="59">
        <v>28</v>
      </c>
      <c r="H52" s="60">
        <f>IF(F52=0,"?,000",PRODUCT(D52*G52/F52))</f>
        <v>36</v>
      </c>
      <c r="I52" s="61">
        <v>0</v>
      </c>
      <c r="J52" s="62">
        <f t="shared" si="4"/>
        <v>0</v>
      </c>
    </row>
    <row r="53" spans="1:10" ht="21.75" customHeight="1">
      <c r="A53" s="56" t="s">
        <v>177</v>
      </c>
      <c r="B53" s="57" t="s">
        <v>163</v>
      </c>
      <c r="C53" s="58" t="s">
        <v>202</v>
      </c>
      <c r="D53" s="58">
        <v>0.6</v>
      </c>
      <c r="E53" s="58">
        <v>0.6</v>
      </c>
      <c r="F53" s="58">
        <f aca="true" t="shared" si="5" ref="F53:F62">SUM(D53-E53)</f>
        <v>0</v>
      </c>
      <c r="G53" s="59">
        <v>0</v>
      </c>
      <c r="H53" s="60">
        <v>0.48</v>
      </c>
      <c r="I53" s="61">
        <v>0</v>
      </c>
      <c r="J53" s="62">
        <f t="shared" si="4"/>
        <v>0</v>
      </c>
    </row>
    <row r="54" spans="1:10" ht="21.75" customHeight="1">
      <c r="A54" s="56" t="s">
        <v>177</v>
      </c>
      <c r="B54" s="57" t="s">
        <v>165</v>
      </c>
      <c r="C54" s="58" t="s">
        <v>202</v>
      </c>
      <c r="D54" s="58">
        <v>0.6</v>
      </c>
      <c r="E54" s="58">
        <v>0.6</v>
      </c>
      <c r="F54" s="58">
        <f t="shared" si="5"/>
        <v>0</v>
      </c>
      <c r="G54" s="59">
        <v>0</v>
      </c>
      <c r="H54" s="60">
        <v>0.48</v>
      </c>
      <c r="I54" s="61">
        <v>0</v>
      </c>
      <c r="J54" s="62">
        <f t="shared" si="4"/>
        <v>0</v>
      </c>
    </row>
    <row r="55" spans="1:10" ht="21.75" customHeight="1">
      <c r="A55" s="56" t="s">
        <v>177</v>
      </c>
      <c r="B55" s="57" t="s">
        <v>166</v>
      </c>
      <c r="C55" s="58" t="s">
        <v>202</v>
      </c>
      <c r="D55" s="58">
        <v>2.1</v>
      </c>
      <c r="E55" s="58">
        <v>2.1</v>
      </c>
      <c r="F55" s="58">
        <f t="shared" si="5"/>
        <v>0</v>
      </c>
      <c r="G55" s="59">
        <v>0</v>
      </c>
      <c r="H55" s="60">
        <v>1.12</v>
      </c>
      <c r="I55" s="61">
        <v>0</v>
      </c>
      <c r="J55" s="62">
        <f t="shared" si="4"/>
        <v>0</v>
      </c>
    </row>
    <row r="56" spans="1:10" ht="21.75" customHeight="1">
      <c r="A56" s="56" t="s">
        <v>177</v>
      </c>
      <c r="B56" s="57" t="s">
        <v>168</v>
      </c>
      <c r="C56" s="58" t="s">
        <v>202</v>
      </c>
      <c r="D56" s="58">
        <v>2.1</v>
      </c>
      <c r="E56" s="58">
        <v>2.1</v>
      </c>
      <c r="F56" s="58">
        <f t="shared" si="5"/>
        <v>0</v>
      </c>
      <c r="G56" s="59">
        <v>0</v>
      </c>
      <c r="H56" s="60">
        <v>1.12</v>
      </c>
      <c r="I56" s="61">
        <v>0</v>
      </c>
      <c r="J56" s="62">
        <f t="shared" si="4"/>
        <v>0</v>
      </c>
    </row>
    <row r="57" spans="1:10" ht="21.75" customHeight="1">
      <c r="A57" s="56" t="s">
        <v>177</v>
      </c>
      <c r="B57" s="57" t="s">
        <v>169</v>
      </c>
      <c r="C57" s="58" t="s">
        <v>202</v>
      </c>
      <c r="D57" s="58">
        <v>2.1</v>
      </c>
      <c r="E57" s="58">
        <v>2.1</v>
      </c>
      <c r="F57" s="58">
        <f t="shared" si="5"/>
        <v>0</v>
      </c>
      <c r="G57" s="59">
        <v>0</v>
      </c>
      <c r="H57" s="60">
        <v>1.12</v>
      </c>
      <c r="I57" s="61">
        <v>0</v>
      </c>
      <c r="J57" s="62">
        <f t="shared" si="4"/>
        <v>0</v>
      </c>
    </row>
    <row r="58" spans="1:10" ht="21.75" customHeight="1">
      <c r="A58" s="56" t="s">
        <v>175</v>
      </c>
      <c r="B58" s="57" t="s">
        <v>170</v>
      </c>
      <c r="C58" s="58" t="s">
        <v>202</v>
      </c>
      <c r="D58" s="58">
        <v>5</v>
      </c>
      <c r="E58" s="58">
        <v>5</v>
      </c>
      <c r="F58" s="58">
        <f t="shared" si="5"/>
        <v>0</v>
      </c>
      <c r="G58" s="59">
        <v>0</v>
      </c>
      <c r="H58" s="60">
        <v>1</v>
      </c>
      <c r="I58" s="61">
        <v>0</v>
      </c>
      <c r="J58" s="62">
        <f t="shared" si="4"/>
        <v>0</v>
      </c>
    </row>
    <row r="59" spans="1:10" ht="21.75" customHeight="1">
      <c r="A59" s="56" t="s">
        <v>177</v>
      </c>
      <c r="B59" s="57" t="s">
        <v>170</v>
      </c>
      <c r="C59" s="58" t="s">
        <v>202</v>
      </c>
      <c r="D59" s="58">
        <v>4.2</v>
      </c>
      <c r="E59" s="58">
        <v>4.2</v>
      </c>
      <c r="F59" s="58">
        <f t="shared" si="5"/>
        <v>0</v>
      </c>
      <c r="G59" s="59">
        <v>0</v>
      </c>
      <c r="H59" s="60">
        <v>2.24</v>
      </c>
      <c r="I59" s="61">
        <v>0</v>
      </c>
      <c r="J59" s="62">
        <f t="shared" si="4"/>
        <v>0</v>
      </c>
    </row>
    <row r="60" spans="1:10" ht="21.75" customHeight="1">
      <c r="A60" s="56" t="s">
        <v>174</v>
      </c>
      <c r="B60" s="57" t="s">
        <v>173</v>
      </c>
      <c r="C60" s="58" t="s">
        <v>202</v>
      </c>
      <c r="D60" s="58">
        <v>3</v>
      </c>
      <c r="E60" s="58">
        <v>3</v>
      </c>
      <c r="F60" s="58">
        <f t="shared" si="5"/>
        <v>0</v>
      </c>
      <c r="G60" s="59">
        <v>0</v>
      </c>
      <c r="H60" s="60">
        <v>1</v>
      </c>
      <c r="I60" s="61">
        <v>0</v>
      </c>
      <c r="J60" s="62">
        <f t="shared" si="4"/>
        <v>0</v>
      </c>
    </row>
    <row r="61" spans="1:10" ht="21.75" customHeight="1">
      <c r="A61" s="56" t="s">
        <v>177</v>
      </c>
      <c r="B61" s="57" t="s">
        <v>173</v>
      </c>
      <c r="C61" s="58" t="s">
        <v>202</v>
      </c>
      <c r="D61" s="58">
        <v>2.1</v>
      </c>
      <c r="E61" s="58">
        <v>2.1</v>
      </c>
      <c r="F61" s="58">
        <f t="shared" si="5"/>
        <v>0</v>
      </c>
      <c r="G61" s="59">
        <v>0</v>
      </c>
      <c r="H61" s="60">
        <v>1.12</v>
      </c>
      <c r="I61" s="61">
        <v>0</v>
      </c>
      <c r="J61" s="62">
        <f t="shared" si="4"/>
        <v>0</v>
      </c>
    </row>
    <row r="62" spans="1:10" ht="21.75" customHeight="1" thickBot="1">
      <c r="A62" s="56" t="s">
        <v>175</v>
      </c>
      <c r="B62" s="57" t="s">
        <v>173</v>
      </c>
      <c r="C62" s="58" t="s">
        <v>202</v>
      </c>
      <c r="D62" s="58">
        <v>4</v>
      </c>
      <c r="E62" s="58">
        <v>4</v>
      </c>
      <c r="F62" s="58">
        <f t="shared" si="5"/>
        <v>0</v>
      </c>
      <c r="G62" s="59">
        <v>0</v>
      </c>
      <c r="H62" s="60">
        <v>0.64</v>
      </c>
      <c r="I62" s="61">
        <v>0</v>
      </c>
      <c r="J62" s="62">
        <f t="shared" si="4"/>
        <v>0</v>
      </c>
    </row>
    <row r="63" spans="1:10" ht="21.75" customHeight="1" thickBot="1">
      <c r="A63" s="63" t="s">
        <v>32</v>
      </c>
      <c r="B63" s="64"/>
      <c r="C63" s="65"/>
      <c r="D63" s="64">
        <f aca="true" t="shared" si="6" ref="D63:J63">SUM(D5:D62)</f>
        <v>4697.150000000002</v>
      </c>
      <c r="E63" s="64">
        <f t="shared" si="6"/>
        <v>851.6750000000004</v>
      </c>
      <c r="F63" s="64">
        <f t="shared" si="6"/>
        <v>3845.475000000001</v>
      </c>
      <c r="G63" s="66">
        <f t="shared" si="6"/>
        <v>1984.2400000000002</v>
      </c>
      <c r="H63" s="67">
        <f t="shared" si="6"/>
        <v>2223.7399999999993</v>
      </c>
      <c r="I63" s="64">
        <f t="shared" si="6"/>
        <v>0</v>
      </c>
      <c r="J63" s="68">
        <f t="shared" si="6"/>
        <v>0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defaultGridColor="0" zoomScale="85" zoomScaleNormal="85" colorId="37" workbookViewId="0" topLeftCell="A1">
      <pane ySplit="5" topLeftCell="MZI18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3" t="s">
        <v>19</v>
      </c>
      <c r="D1" s="6" t="s">
        <v>212</v>
      </c>
      <c r="H1" s="5"/>
      <c r="J1" s="6" t="s">
        <v>213</v>
      </c>
      <c r="L1" s="5"/>
      <c r="M1" s="5"/>
    </row>
    <row r="2" spans="1:13" ht="21.75" customHeight="1">
      <c r="A2" s="43" t="s">
        <v>21</v>
      </c>
      <c r="D2" s="6" t="s">
        <v>214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9" t="s">
        <v>24</v>
      </c>
      <c r="B4" s="70" t="s">
        <v>25</v>
      </c>
      <c r="C4" s="71" t="s">
        <v>215</v>
      </c>
      <c r="D4" s="72"/>
      <c r="E4" s="73" t="s">
        <v>193</v>
      </c>
      <c r="G4" s="12"/>
      <c r="H4" s="46" t="s">
        <v>216</v>
      </c>
      <c r="I4" s="74"/>
      <c r="J4" s="75" t="s">
        <v>217</v>
      </c>
      <c r="K4" s="13" t="s">
        <v>218</v>
      </c>
      <c r="L4" s="46" t="s">
        <v>219</v>
      </c>
      <c r="M4" s="48"/>
    </row>
    <row r="5" spans="1:13" ht="21.75" customHeight="1" thickBot="1">
      <c r="A5" s="16"/>
      <c r="B5" s="17"/>
      <c r="C5" s="36" t="s">
        <v>220</v>
      </c>
      <c r="D5" s="76" t="s">
        <v>221</v>
      </c>
      <c r="E5" s="77" t="s">
        <v>222</v>
      </c>
      <c r="G5" s="78" t="s">
        <v>223</v>
      </c>
      <c r="H5" s="20" t="s">
        <v>192</v>
      </c>
      <c r="I5" s="20" t="s">
        <v>224</v>
      </c>
      <c r="J5" s="79" t="s">
        <v>225</v>
      </c>
      <c r="K5" s="80" t="s">
        <v>226</v>
      </c>
      <c r="L5" s="20" t="s">
        <v>227</v>
      </c>
      <c r="M5" s="81" t="s">
        <v>228</v>
      </c>
    </row>
    <row r="6" spans="1:13" ht="21.75" customHeight="1">
      <c r="A6" s="22" t="s">
        <v>36</v>
      </c>
      <c r="B6" s="23" t="s">
        <v>137</v>
      </c>
      <c r="C6" s="82">
        <v>31.2</v>
      </c>
      <c r="D6" s="83">
        <v>0</v>
      </c>
      <c r="E6" s="84">
        <v>20.8</v>
      </c>
      <c r="G6" s="85" t="s">
        <v>175</v>
      </c>
      <c r="H6" s="86">
        <v>579</v>
      </c>
      <c r="I6" s="86" t="s">
        <v>202</v>
      </c>
      <c r="J6" s="456">
        <v>6.3</v>
      </c>
      <c r="K6" s="87">
        <f>IF(J6=0,0,PRODUCT(H6/J6))</f>
        <v>91.90476190476191</v>
      </c>
      <c r="L6" s="88">
        <v>87.32</v>
      </c>
      <c r="M6" s="89">
        <f>IF(J6=0,0,PRODUCT(L6/J6))</f>
        <v>13.860317460317459</v>
      </c>
    </row>
    <row r="7" spans="1:13" ht="21.75" customHeight="1" thickBot="1">
      <c r="A7" s="28"/>
      <c r="B7" s="20" t="s">
        <v>138</v>
      </c>
      <c r="C7" s="90">
        <v>25.98</v>
      </c>
      <c r="D7" s="91">
        <v>0</v>
      </c>
      <c r="E7" s="92">
        <v>23</v>
      </c>
      <c r="G7" s="85" t="s">
        <v>229</v>
      </c>
      <c r="H7" s="86">
        <v>695</v>
      </c>
      <c r="I7" s="86" t="s">
        <v>202</v>
      </c>
      <c r="J7" s="456">
        <v>4.3393</v>
      </c>
      <c r="K7" s="87">
        <f>IF(J7=0,0,PRODUCT(H7/J7))</f>
        <v>160.16408176433987</v>
      </c>
      <c r="L7" s="88">
        <v>154.5</v>
      </c>
      <c r="M7" s="89">
        <f>IF(J7=0,0,PRODUCT(L7/J7))</f>
        <v>35.60482105408707</v>
      </c>
    </row>
    <row r="8" spans="1:13" ht="21.75" customHeight="1">
      <c r="A8" s="32" t="s">
        <v>139</v>
      </c>
      <c r="B8" s="33" t="s">
        <v>140</v>
      </c>
      <c r="C8" s="93">
        <v>115</v>
      </c>
      <c r="D8" s="94">
        <v>0</v>
      </c>
      <c r="E8" s="89">
        <v>103.5</v>
      </c>
      <c r="G8" s="85" t="s">
        <v>230</v>
      </c>
      <c r="H8" s="86" t="s">
        <v>231</v>
      </c>
      <c r="I8" s="86" t="s">
        <v>202</v>
      </c>
      <c r="J8" s="456">
        <v>5.65</v>
      </c>
      <c r="K8" s="457" t="s">
        <v>232</v>
      </c>
      <c r="L8" s="458"/>
      <c r="M8" s="459"/>
    </row>
    <row r="9" spans="1:13" ht="21.75" customHeight="1" thickBot="1">
      <c r="A9" s="28"/>
      <c r="B9" s="20" t="s">
        <v>141</v>
      </c>
      <c r="C9" s="90">
        <v>21.2</v>
      </c>
      <c r="D9" s="91">
        <v>0</v>
      </c>
      <c r="E9" s="92">
        <v>19.88</v>
      </c>
      <c r="G9" s="85" t="s">
        <v>233</v>
      </c>
      <c r="H9" s="86" t="s">
        <v>231</v>
      </c>
      <c r="I9" s="86" t="s">
        <v>202</v>
      </c>
      <c r="J9" s="456">
        <v>6.5783</v>
      </c>
      <c r="K9" s="457" t="s">
        <v>232</v>
      </c>
      <c r="L9" s="458"/>
      <c r="M9" s="459"/>
    </row>
    <row r="10" spans="1:13" ht="21.75" customHeight="1">
      <c r="A10" s="32" t="s">
        <v>142</v>
      </c>
      <c r="B10" s="33" t="s">
        <v>143</v>
      </c>
      <c r="C10" s="93">
        <v>109</v>
      </c>
      <c r="D10" s="94">
        <v>0</v>
      </c>
      <c r="E10" s="89">
        <v>109</v>
      </c>
      <c r="G10" s="85" t="s">
        <v>234</v>
      </c>
      <c r="H10" s="86" t="s">
        <v>231</v>
      </c>
      <c r="I10" s="86" t="s">
        <v>202</v>
      </c>
      <c r="J10" s="456">
        <v>2.239</v>
      </c>
      <c r="K10" s="457" t="s">
        <v>232</v>
      </c>
      <c r="L10" s="458"/>
      <c r="M10" s="459"/>
    </row>
    <row r="11" spans="1:14" ht="21.75" customHeight="1" thickBot="1">
      <c r="A11" s="32"/>
      <c r="B11" s="33" t="s">
        <v>144</v>
      </c>
      <c r="C11" s="95">
        <v>108</v>
      </c>
      <c r="D11" s="96">
        <v>0</v>
      </c>
      <c r="E11" s="97">
        <v>103.5</v>
      </c>
      <c r="G11" s="85" t="s">
        <v>178</v>
      </c>
      <c r="H11" s="86">
        <v>0</v>
      </c>
      <c r="I11" s="86" t="s">
        <v>202</v>
      </c>
      <c r="J11" s="456">
        <v>2.6182</v>
      </c>
      <c r="K11" s="87">
        <f>IF(J11=0,0,PRODUCT(H11/J11))</f>
        <v>0</v>
      </c>
      <c r="L11" s="88">
        <v>0</v>
      </c>
      <c r="M11" s="89">
        <f>IF(J11=0,0,PRODUCT(L11/J11))</f>
        <v>0</v>
      </c>
      <c r="N11"/>
    </row>
    <row r="12" spans="1:13" ht="21.75" customHeight="1">
      <c r="A12" s="22" t="s">
        <v>145</v>
      </c>
      <c r="B12" s="24" t="s">
        <v>146</v>
      </c>
      <c r="C12" s="82">
        <v>161</v>
      </c>
      <c r="D12" s="83">
        <v>0</v>
      </c>
      <c r="E12" s="84">
        <v>140</v>
      </c>
      <c r="G12" s="85" t="s">
        <v>177</v>
      </c>
      <c r="H12" s="86">
        <v>194.65</v>
      </c>
      <c r="I12" s="86" t="s">
        <v>202</v>
      </c>
      <c r="J12" s="456">
        <v>1.6984</v>
      </c>
      <c r="K12" s="87">
        <f>IF(J12=0,0,PRODUCT(H12/J12))</f>
        <v>114.60786622703722</v>
      </c>
      <c r="L12" s="88">
        <v>109.16</v>
      </c>
      <c r="M12" s="89">
        <f>IF(J12=0,0,PRODUCT(L12/J12))</f>
        <v>64.27225624116817</v>
      </c>
    </row>
    <row r="13" spans="1:13" ht="21.75" customHeight="1" thickBot="1">
      <c r="A13" s="32"/>
      <c r="B13" s="33" t="s">
        <v>147</v>
      </c>
      <c r="C13" s="93">
        <v>0</v>
      </c>
      <c r="D13" s="94">
        <v>0</v>
      </c>
      <c r="E13" s="89">
        <v>0</v>
      </c>
      <c r="G13" s="85" t="s">
        <v>235</v>
      </c>
      <c r="H13" s="86">
        <v>138</v>
      </c>
      <c r="I13" s="86" t="s">
        <v>202</v>
      </c>
      <c r="J13" s="456">
        <v>5.5048</v>
      </c>
      <c r="K13" s="87">
        <f>IF(J13=0,0,PRODUCT(H13/J13))</f>
        <v>25.06903066414765</v>
      </c>
      <c r="L13" s="88">
        <v>121</v>
      </c>
      <c r="M13" s="89">
        <f>IF(J13=0,0,PRODUCT(L13/J13))</f>
        <v>21.98081674175265</v>
      </c>
    </row>
    <row r="14" spans="1:13" ht="21.75" customHeight="1">
      <c r="A14" s="22" t="s">
        <v>148</v>
      </c>
      <c r="B14" s="24" t="s">
        <v>149</v>
      </c>
      <c r="C14" s="82">
        <v>110.6</v>
      </c>
      <c r="D14" s="83">
        <v>0</v>
      </c>
      <c r="E14" s="84">
        <v>40</v>
      </c>
      <c r="G14" s="85" t="s">
        <v>236</v>
      </c>
      <c r="H14" s="86" t="s">
        <v>231</v>
      </c>
      <c r="I14" s="86" t="s">
        <v>202</v>
      </c>
      <c r="J14" s="456" t="s">
        <v>237</v>
      </c>
      <c r="K14" s="457" t="s">
        <v>232</v>
      </c>
      <c r="L14" s="458"/>
      <c r="M14" s="459"/>
    </row>
    <row r="15" spans="1:13" ht="21.75" customHeight="1" thickBot="1">
      <c r="A15" s="32"/>
      <c r="B15" s="33" t="s">
        <v>150</v>
      </c>
      <c r="C15" s="93">
        <v>47.25</v>
      </c>
      <c r="D15" s="94">
        <v>0</v>
      </c>
      <c r="E15" s="89">
        <v>41</v>
      </c>
      <c r="G15" s="85" t="s">
        <v>238</v>
      </c>
      <c r="H15" s="86">
        <v>117</v>
      </c>
      <c r="I15" s="86" t="s">
        <v>202</v>
      </c>
      <c r="J15" s="456">
        <v>4.3393</v>
      </c>
      <c r="K15" s="87">
        <f>IF(J15=0,0,PRODUCT(H15/J15))</f>
        <v>26.962874196298944</v>
      </c>
      <c r="L15" s="88">
        <v>31.2</v>
      </c>
      <c r="M15" s="89">
        <f>IF(J15=0,0,PRODUCT(L15/J15))</f>
        <v>7.190099785679719</v>
      </c>
    </row>
    <row r="16" spans="1:13" ht="21.75" customHeight="1">
      <c r="A16" s="22" t="s">
        <v>151</v>
      </c>
      <c r="B16" s="24" t="s">
        <v>152</v>
      </c>
      <c r="C16" s="82">
        <v>198.11</v>
      </c>
      <c r="D16" s="83">
        <v>0</v>
      </c>
      <c r="E16" s="84">
        <v>189.4</v>
      </c>
      <c r="G16" s="85" t="s">
        <v>239</v>
      </c>
      <c r="H16" s="86">
        <v>3</v>
      </c>
      <c r="I16" s="86" t="s">
        <v>202</v>
      </c>
      <c r="J16" s="456">
        <v>5.65</v>
      </c>
      <c r="K16" s="87" t="s">
        <v>240</v>
      </c>
      <c r="L16" s="88">
        <v>1</v>
      </c>
      <c r="M16" s="89" t="s">
        <v>240</v>
      </c>
    </row>
    <row r="17" spans="1:13" ht="21.75" customHeight="1" thickBot="1">
      <c r="A17" s="32"/>
      <c r="B17" s="33" t="s">
        <v>153</v>
      </c>
      <c r="C17" s="93">
        <v>48.4</v>
      </c>
      <c r="D17" s="94">
        <v>0</v>
      </c>
      <c r="E17" s="89">
        <v>48.4</v>
      </c>
      <c r="G17" s="85" t="s">
        <v>241</v>
      </c>
      <c r="H17" s="86" t="s">
        <v>231</v>
      </c>
      <c r="I17" s="86" t="s">
        <v>202</v>
      </c>
      <c r="J17" s="456">
        <v>0.1672</v>
      </c>
      <c r="K17" s="457" t="s">
        <v>232</v>
      </c>
      <c r="L17" s="458"/>
      <c r="M17" s="459"/>
    </row>
    <row r="18" spans="1:13" ht="21.75" customHeight="1" thickBot="1">
      <c r="A18" s="28"/>
      <c r="B18" s="20" t="s">
        <v>154</v>
      </c>
      <c r="C18" s="90">
        <v>47.2</v>
      </c>
      <c r="D18" s="91">
        <v>0</v>
      </c>
      <c r="E18" s="92">
        <v>47.2</v>
      </c>
      <c r="G18" s="12" t="s">
        <v>242</v>
      </c>
      <c r="H18" s="46" t="s">
        <v>216</v>
      </c>
      <c r="I18" s="74"/>
      <c r="J18" s="75" t="s">
        <v>243</v>
      </c>
      <c r="K18" s="13" t="s">
        <v>218</v>
      </c>
      <c r="L18" s="46" t="s">
        <v>219</v>
      </c>
      <c r="M18" s="48"/>
    </row>
    <row r="19" spans="1:13" ht="21.75" customHeight="1" thickBot="1">
      <c r="A19" s="32" t="s">
        <v>155</v>
      </c>
      <c r="B19" s="33" t="s">
        <v>156</v>
      </c>
      <c r="C19" s="93">
        <v>4</v>
      </c>
      <c r="D19" s="94">
        <v>0</v>
      </c>
      <c r="E19" s="89">
        <v>2.64</v>
      </c>
      <c r="G19" s="78" t="s">
        <v>244</v>
      </c>
      <c r="H19" s="20" t="s">
        <v>192</v>
      </c>
      <c r="I19" s="20" t="s">
        <v>224</v>
      </c>
      <c r="J19" s="79" t="s">
        <v>245</v>
      </c>
      <c r="K19" s="80" t="s">
        <v>246</v>
      </c>
      <c r="L19" s="20" t="s">
        <v>227</v>
      </c>
      <c r="M19" s="81" t="s">
        <v>247</v>
      </c>
    </row>
    <row r="20" spans="1:13" ht="21.75" customHeight="1" thickBot="1">
      <c r="A20" s="28"/>
      <c r="B20" s="20" t="s">
        <v>157</v>
      </c>
      <c r="C20" s="90">
        <v>54</v>
      </c>
      <c r="D20" s="91">
        <v>0</v>
      </c>
      <c r="E20" s="92">
        <v>2.64</v>
      </c>
      <c r="G20" s="85" t="s">
        <v>184</v>
      </c>
      <c r="H20" s="86">
        <v>27.5</v>
      </c>
      <c r="I20" s="86" t="s">
        <v>202</v>
      </c>
      <c r="J20" s="86">
        <v>20</v>
      </c>
      <c r="K20" s="87">
        <f>IF(J20=0,0,PRODUCT(H20/J20))</f>
        <v>1.375</v>
      </c>
      <c r="L20" s="88">
        <v>27.5</v>
      </c>
      <c r="M20" s="89">
        <f>IF(J20=0,0,PRODUCT(L20/J20))</f>
        <v>1.375</v>
      </c>
    </row>
    <row r="21" spans="1:13" ht="21.75" customHeight="1">
      <c r="A21" s="32" t="s">
        <v>158</v>
      </c>
      <c r="B21" s="33" t="s">
        <v>159</v>
      </c>
      <c r="C21" s="93">
        <v>994</v>
      </c>
      <c r="D21" s="94">
        <v>0</v>
      </c>
      <c r="E21" s="89">
        <v>992.64</v>
      </c>
      <c r="G21" s="85" t="s">
        <v>188</v>
      </c>
      <c r="H21" s="86">
        <v>100</v>
      </c>
      <c r="I21" s="86" t="s">
        <v>202</v>
      </c>
      <c r="J21" s="86">
        <v>45</v>
      </c>
      <c r="K21" s="87">
        <f>IF(J21=0,0,PRODUCT(H21/J21))</f>
        <v>2.2222222222222223</v>
      </c>
      <c r="L21" s="88">
        <v>10</v>
      </c>
      <c r="M21" s="89">
        <f>IF(J21=0,0,PRODUCT(L21/J21))</f>
        <v>0.2222222222222222</v>
      </c>
    </row>
    <row r="22" spans="1:13" ht="21.75" customHeight="1" thickBot="1">
      <c r="A22" s="32"/>
      <c r="B22" s="33" t="s">
        <v>160</v>
      </c>
      <c r="C22" s="95">
        <v>102</v>
      </c>
      <c r="D22" s="96">
        <v>0</v>
      </c>
      <c r="E22" s="97">
        <v>72.64</v>
      </c>
      <c r="G22" s="85" t="s">
        <v>248</v>
      </c>
      <c r="H22" s="86">
        <v>10</v>
      </c>
      <c r="I22" s="86" t="s">
        <v>202</v>
      </c>
      <c r="J22" s="86">
        <v>1</v>
      </c>
      <c r="K22" s="87">
        <f>IF(J22=0,0,PRODUCT(H22/J22))</f>
        <v>10</v>
      </c>
      <c r="L22" s="88">
        <v>8</v>
      </c>
      <c r="M22" s="89">
        <f>IF(J22=0,0,PRODUCT(L22/J22))</f>
        <v>8</v>
      </c>
    </row>
    <row r="23" spans="1:13" ht="21.75" customHeight="1">
      <c r="A23" s="22" t="s">
        <v>161</v>
      </c>
      <c r="B23" s="24" t="s">
        <v>162</v>
      </c>
      <c r="C23" s="82">
        <v>0.48</v>
      </c>
      <c r="D23" s="83">
        <v>0</v>
      </c>
      <c r="E23" s="84">
        <v>0</v>
      </c>
      <c r="G23" s="85" t="s">
        <v>187</v>
      </c>
      <c r="H23" s="86">
        <v>77</v>
      </c>
      <c r="I23" s="86" t="s">
        <v>202</v>
      </c>
      <c r="J23" s="86">
        <v>25</v>
      </c>
      <c r="K23" s="87">
        <f>IF(J23=0,0,PRODUCT(H23/J23))</f>
        <v>3.08</v>
      </c>
      <c r="L23" s="88">
        <v>98</v>
      </c>
      <c r="M23" s="89">
        <f>IF(J23=0,0,PRODUCT(L23/J23))</f>
        <v>3.92</v>
      </c>
    </row>
    <row r="24" spans="1:13" ht="21.75" customHeight="1" thickBot="1">
      <c r="A24" s="32"/>
      <c r="B24" s="33" t="s">
        <v>163</v>
      </c>
      <c r="C24" s="93">
        <v>36.48</v>
      </c>
      <c r="D24" s="94">
        <v>0</v>
      </c>
      <c r="E24" s="89">
        <v>28</v>
      </c>
      <c r="G24" s="85" t="s">
        <v>183</v>
      </c>
      <c r="H24" s="86">
        <v>32.5</v>
      </c>
      <c r="I24" s="86" t="s">
        <v>202</v>
      </c>
      <c r="J24" s="86" t="s">
        <v>249</v>
      </c>
      <c r="K24" s="87" t="s">
        <v>249</v>
      </c>
      <c r="L24" s="88">
        <v>32.5</v>
      </c>
      <c r="M24" s="89" t="s">
        <v>249</v>
      </c>
    </row>
    <row r="25" spans="1:13" ht="21.75" customHeight="1">
      <c r="A25" s="22" t="s">
        <v>164</v>
      </c>
      <c r="B25" s="24" t="s">
        <v>165</v>
      </c>
      <c r="C25" s="82">
        <v>0.48</v>
      </c>
      <c r="D25" s="83">
        <v>0</v>
      </c>
      <c r="E25" s="84">
        <v>0</v>
      </c>
      <c r="G25" s="85" t="s">
        <v>182</v>
      </c>
      <c r="H25" s="86">
        <v>230</v>
      </c>
      <c r="I25" s="86" t="s">
        <v>202</v>
      </c>
      <c r="J25" s="86">
        <v>10</v>
      </c>
      <c r="K25" s="87">
        <f>IF(J25=0,0,PRODUCT(H25/J25))</f>
        <v>23</v>
      </c>
      <c r="L25" s="88">
        <v>161</v>
      </c>
      <c r="M25" s="89">
        <f>IF(J25=0,0,PRODUCT(L25/J25))</f>
        <v>16.1</v>
      </c>
    </row>
    <row r="26" spans="1:13" ht="21.75" customHeight="1" thickBot="1">
      <c r="A26" s="32"/>
      <c r="B26" s="33" t="s">
        <v>166</v>
      </c>
      <c r="C26" s="93">
        <v>1.12</v>
      </c>
      <c r="D26" s="94">
        <v>0</v>
      </c>
      <c r="E26" s="89">
        <v>0</v>
      </c>
      <c r="G26" s="85" t="s">
        <v>181</v>
      </c>
      <c r="H26" s="86">
        <v>120</v>
      </c>
      <c r="I26" s="86" t="s">
        <v>202</v>
      </c>
      <c r="J26" s="86">
        <v>5</v>
      </c>
      <c r="K26" s="87">
        <f>IF(J26=0,0,PRODUCT(H26/J26))</f>
        <v>24</v>
      </c>
      <c r="L26" s="88">
        <v>105</v>
      </c>
      <c r="M26" s="89">
        <f>IF(J26=0,0,PRODUCT(L26/J26))</f>
        <v>21</v>
      </c>
    </row>
    <row r="27" spans="1:13" ht="21.75" customHeight="1">
      <c r="A27" s="22" t="s">
        <v>167</v>
      </c>
      <c r="B27" s="24" t="s">
        <v>168</v>
      </c>
      <c r="C27" s="82">
        <v>1.12</v>
      </c>
      <c r="D27" s="83">
        <v>0</v>
      </c>
      <c r="E27" s="84">
        <v>0</v>
      </c>
      <c r="G27" s="85" t="s">
        <v>185</v>
      </c>
      <c r="H27" s="86">
        <v>2.5</v>
      </c>
      <c r="I27" s="86" t="s">
        <v>202</v>
      </c>
      <c r="J27" s="86">
        <v>40</v>
      </c>
      <c r="K27" s="87">
        <f>IF(J27=0,0,PRODUCT(H27/J27))</f>
        <v>0.0625</v>
      </c>
      <c r="L27" s="88">
        <v>1.25</v>
      </c>
      <c r="M27" s="89">
        <f>IF(J27=0,0,PRODUCT(L27/J27))</f>
        <v>0.03125</v>
      </c>
    </row>
    <row r="28" spans="1:13" ht="21.75" customHeight="1" thickBot="1">
      <c r="A28" s="32"/>
      <c r="B28" s="33" t="s">
        <v>169</v>
      </c>
      <c r="C28" s="93">
        <v>1.12</v>
      </c>
      <c r="D28" s="94">
        <v>0</v>
      </c>
      <c r="E28" s="89">
        <v>0</v>
      </c>
      <c r="G28" s="85" t="s">
        <v>23</v>
      </c>
      <c r="H28" s="86">
        <v>2371</v>
      </c>
      <c r="I28" s="86" t="s">
        <v>202</v>
      </c>
      <c r="J28" s="86">
        <v>114</v>
      </c>
      <c r="K28" s="87">
        <f>IF(J28=0,0,PRODUCT(H28/J28))</f>
        <v>20.79824561403509</v>
      </c>
      <c r="L28" s="88">
        <v>1276.31</v>
      </c>
      <c r="M28" s="89">
        <f>IF(J28=0,0,PRODUCT(L28/J28))</f>
        <v>11.195701754385965</v>
      </c>
    </row>
    <row r="29" spans="1:13" ht="21.75" customHeight="1" thickBot="1">
      <c r="A29" s="28"/>
      <c r="B29" s="20" t="s">
        <v>170</v>
      </c>
      <c r="C29" s="90">
        <v>3.24</v>
      </c>
      <c r="D29" s="91">
        <v>0</v>
      </c>
      <c r="E29" s="92">
        <v>0</v>
      </c>
      <c r="G29" s="98" t="s">
        <v>32</v>
      </c>
      <c r="H29" s="67">
        <f>SUM(H6:H28)</f>
        <v>4697.15</v>
      </c>
      <c r="I29" s="65"/>
      <c r="J29" s="65"/>
      <c r="K29" s="65"/>
      <c r="L29" s="67">
        <f>SUM(L6:L17,L20:L28)</f>
        <v>2223.74</v>
      </c>
      <c r="M29" s="99"/>
    </row>
    <row r="30" spans="1:5" ht="21.75" customHeight="1" thickBot="1">
      <c r="A30" s="32" t="s">
        <v>171</v>
      </c>
      <c r="B30" s="33" t="s">
        <v>172</v>
      </c>
      <c r="C30" s="93">
        <v>0</v>
      </c>
      <c r="D30" s="94">
        <v>0</v>
      </c>
      <c r="E30" s="89">
        <v>0</v>
      </c>
    </row>
    <row r="31" spans="1:13" ht="21.75" customHeight="1" thickBot="1">
      <c r="A31" s="28"/>
      <c r="B31" s="20" t="s">
        <v>173</v>
      </c>
      <c r="C31" s="90">
        <v>2.76</v>
      </c>
      <c r="D31" s="91">
        <v>0</v>
      </c>
      <c r="E31" s="92">
        <v>0</v>
      </c>
      <c r="G31" s="100" t="s">
        <v>250</v>
      </c>
      <c r="H31" s="101"/>
      <c r="I31" s="101"/>
      <c r="J31" s="102"/>
      <c r="K31" s="102" t="s">
        <v>251</v>
      </c>
      <c r="L31" s="103">
        <f>L29</f>
        <v>2223.74</v>
      </c>
      <c r="M31" s="104"/>
    </row>
    <row r="32" spans="1:13" ht="21.75" customHeight="1" thickBot="1">
      <c r="A32" s="39" t="s">
        <v>32</v>
      </c>
      <c r="B32" s="40"/>
      <c r="C32" s="90">
        <f>SUM(C6:C31)</f>
        <v>2223.74</v>
      </c>
      <c r="D32" s="91">
        <f>SUM(D6:D31)</f>
        <v>0</v>
      </c>
      <c r="E32" s="92">
        <f>SUM(E6:E31)</f>
        <v>1984.24</v>
      </c>
      <c r="G32" s="105"/>
      <c r="H32" s="106"/>
      <c r="I32" s="107"/>
      <c r="J32" s="106"/>
      <c r="K32" s="107" t="s">
        <v>252</v>
      </c>
      <c r="L32" s="108">
        <v>0.76</v>
      </c>
      <c r="M32" s="109"/>
    </row>
    <row r="33" spans="7:13" ht="21.75" customHeight="1" thickBot="1">
      <c r="G33" s="110"/>
      <c r="H33" s="111"/>
      <c r="I33" s="111"/>
      <c r="J33" s="111"/>
      <c r="K33" s="112" t="s">
        <v>253</v>
      </c>
      <c r="L33" s="113">
        <f>IF(L32=0,0,PRODUCT(L31/L32))</f>
        <v>2925.973684210526</v>
      </c>
      <c r="M33" s="114"/>
    </row>
    <row r="34" ht="21.75" customHeight="1">
      <c r="E34" s="4" t="s">
        <v>254</v>
      </c>
    </row>
    <row r="35" ht="21.75" customHeight="1">
      <c r="D35"/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14" activePane="bottomLeft" state="frozen"/>
      <selection pane="topLeft" activeCell="A1" sqref="A1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3" t="s">
        <v>19</v>
      </c>
      <c r="B1" s="5"/>
      <c r="C1" s="5"/>
      <c r="D1" s="5"/>
      <c r="E1" s="6" t="s">
        <v>255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3" t="s">
        <v>21</v>
      </c>
      <c r="B2" s="5"/>
      <c r="C2" s="5"/>
      <c r="D2" s="5"/>
      <c r="E2" s="115" t="s">
        <v>256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116" t="s">
        <v>257</v>
      </c>
      <c r="C3" s="117" t="s">
        <v>258</v>
      </c>
      <c r="D3" s="72"/>
      <c r="E3" s="117" t="s">
        <v>259</v>
      </c>
      <c r="F3" s="72"/>
      <c r="G3" s="117" t="s">
        <v>260</v>
      </c>
      <c r="H3" s="117"/>
      <c r="I3" s="72"/>
      <c r="J3" s="74" t="s">
        <v>261</v>
      </c>
      <c r="K3" s="46"/>
      <c r="L3" s="72"/>
      <c r="M3" s="46" t="s">
        <v>31</v>
      </c>
      <c r="N3" s="118"/>
      <c r="O3" s="119"/>
    </row>
    <row r="4" spans="1:15" ht="27" customHeight="1" thickBot="1">
      <c r="A4" s="78" t="s">
        <v>24</v>
      </c>
      <c r="B4" s="79" t="s">
        <v>262</v>
      </c>
      <c r="C4" s="20" t="s">
        <v>192</v>
      </c>
      <c r="D4" s="20" t="s">
        <v>35</v>
      </c>
      <c r="E4" s="20" t="s">
        <v>192</v>
      </c>
      <c r="F4" s="20" t="s">
        <v>35</v>
      </c>
      <c r="G4" s="20" t="s">
        <v>263</v>
      </c>
      <c r="H4" s="20" t="s">
        <v>192</v>
      </c>
      <c r="I4" s="20" t="s">
        <v>35</v>
      </c>
      <c r="J4" s="20" t="s">
        <v>263</v>
      </c>
      <c r="K4" s="20" t="s">
        <v>192</v>
      </c>
      <c r="L4" s="20" t="s">
        <v>35</v>
      </c>
      <c r="M4" s="20" t="s">
        <v>263</v>
      </c>
      <c r="N4" s="20" t="s">
        <v>35</v>
      </c>
      <c r="O4" s="120" t="s">
        <v>32</v>
      </c>
    </row>
    <row r="5" spans="1:15" ht="24.75" customHeight="1">
      <c r="A5" s="22" t="s">
        <v>36</v>
      </c>
      <c r="B5" s="23" t="s">
        <v>137</v>
      </c>
      <c r="C5" s="121"/>
      <c r="D5" s="122"/>
      <c r="E5" s="121"/>
      <c r="F5" s="122"/>
      <c r="G5" s="121" t="s">
        <v>264</v>
      </c>
      <c r="H5" s="121" t="s">
        <v>265</v>
      </c>
      <c r="I5" s="122">
        <v>5.35</v>
      </c>
      <c r="J5" s="123"/>
      <c r="K5" s="123"/>
      <c r="L5" s="88"/>
      <c r="M5" s="123"/>
      <c r="N5" s="88"/>
      <c r="O5" s="89">
        <f aca="true" t="shared" si="0" ref="O5:O31">SUM(D5+F5+I5+L5+N5)</f>
        <v>5.35</v>
      </c>
    </row>
    <row r="6" spans="1:15" ht="24.75" customHeight="1" thickBot="1">
      <c r="A6" s="28"/>
      <c r="B6" s="20" t="s">
        <v>138</v>
      </c>
      <c r="C6" s="124"/>
      <c r="D6" s="125"/>
      <c r="E6" s="126" t="s">
        <v>266</v>
      </c>
      <c r="F6" s="127">
        <v>105</v>
      </c>
      <c r="G6" s="126" t="s">
        <v>264</v>
      </c>
      <c r="H6" s="126" t="s">
        <v>267</v>
      </c>
      <c r="I6" s="127">
        <v>10.7</v>
      </c>
      <c r="J6" s="126"/>
      <c r="K6" s="126"/>
      <c r="L6" s="127"/>
      <c r="M6" s="126"/>
      <c r="N6" s="127"/>
      <c r="O6" s="92">
        <f t="shared" si="0"/>
        <v>115.7</v>
      </c>
    </row>
    <row r="7" spans="1:15" ht="24.75" customHeight="1">
      <c r="A7" s="32" t="s">
        <v>139</v>
      </c>
      <c r="B7" s="33" t="s">
        <v>140</v>
      </c>
      <c r="C7" s="123" t="s">
        <v>268</v>
      </c>
      <c r="D7" s="88">
        <v>5</v>
      </c>
      <c r="E7" s="123"/>
      <c r="F7" s="88"/>
      <c r="G7" s="123"/>
      <c r="H7" s="123"/>
      <c r="I7" s="88"/>
      <c r="J7" s="123"/>
      <c r="K7" s="123"/>
      <c r="L7" s="88"/>
      <c r="M7" s="123"/>
      <c r="N7" s="88"/>
      <c r="O7" s="89">
        <f t="shared" si="0"/>
        <v>5</v>
      </c>
    </row>
    <row r="8" spans="1:15" ht="24.75" customHeight="1" thickBot="1">
      <c r="A8" s="28"/>
      <c r="B8" s="20" t="s">
        <v>141</v>
      </c>
      <c r="C8" s="126"/>
      <c r="D8" s="127"/>
      <c r="E8" s="126"/>
      <c r="F8" s="127"/>
      <c r="G8" s="126"/>
      <c r="H8" s="126"/>
      <c r="I8" s="127"/>
      <c r="J8" s="126"/>
      <c r="K8" s="126"/>
      <c r="L8" s="127"/>
      <c r="M8" s="126"/>
      <c r="N8" s="127"/>
      <c r="O8" s="92">
        <f t="shared" si="0"/>
        <v>0</v>
      </c>
    </row>
    <row r="9" spans="1:15" ht="24.75" customHeight="1">
      <c r="A9" s="32" t="s">
        <v>142</v>
      </c>
      <c r="B9" s="33" t="s">
        <v>143</v>
      </c>
      <c r="C9" s="123"/>
      <c r="D9" s="88"/>
      <c r="E9" s="123"/>
      <c r="F9" s="88"/>
      <c r="G9" s="123"/>
      <c r="H9" s="123"/>
      <c r="I9" s="88"/>
      <c r="J9" s="123"/>
      <c r="K9" s="123"/>
      <c r="L9" s="88"/>
      <c r="M9" s="123"/>
      <c r="N9" s="88"/>
      <c r="O9" s="89">
        <f t="shared" si="0"/>
        <v>0</v>
      </c>
    </row>
    <row r="10" spans="1:15" ht="24.75" customHeight="1" thickBot="1">
      <c r="A10" s="32"/>
      <c r="B10" s="33" t="s">
        <v>144</v>
      </c>
      <c r="C10" s="123" t="s">
        <v>269</v>
      </c>
      <c r="D10" s="88">
        <v>15</v>
      </c>
      <c r="E10" s="123"/>
      <c r="F10" s="88"/>
      <c r="G10" s="123"/>
      <c r="H10" s="123"/>
      <c r="I10" s="88"/>
      <c r="J10" s="123"/>
      <c r="K10" s="123"/>
      <c r="L10" s="88"/>
      <c r="M10" s="123"/>
      <c r="N10" s="88"/>
      <c r="O10" s="89">
        <f t="shared" si="0"/>
        <v>15</v>
      </c>
    </row>
    <row r="11" spans="1:15" ht="24.75" customHeight="1">
      <c r="A11" s="22" t="s">
        <v>145</v>
      </c>
      <c r="B11" s="24" t="s">
        <v>146</v>
      </c>
      <c r="C11" s="121"/>
      <c r="D11" s="122"/>
      <c r="E11" s="121"/>
      <c r="F11" s="122"/>
      <c r="G11" s="121"/>
      <c r="H11" s="121"/>
      <c r="I11" s="122"/>
      <c r="J11" s="121"/>
      <c r="K11" s="121"/>
      <c r="L11" s="122"/>
      <c r="M11" s="121"/>
      <c r="N11" s="122"/>
      <c r="O11" s="84">
        <f t="shared" si="0"/>
        <v>0</v>
      </c>
    </row>
    <row r="12" spans="1:15" ht="24.75" customHeight="1" thickBot="1">
      <c r="A12" s="32"/>
      <c r="B12" s="33" t="s">
        <v>147</v>
      </c>
      <c r="C12" s="123"/>
      <c r="D12" s="88"/>
      <c r="E12" s="123"/>
      <c r="F12" s="88"/>
      <c r="G12" s="123"/>
      <c r="H12" s="123"/>
      <c r="I12" s="88"/>
      <c r="J12" s="123"/>
      <c r="K12" s="123"/>
      <c r="L12" s="88"/>
      <c r="M12" s="123"/>
      <c r="N12" s="88"/>
      <c r="O12" s="89">
        <f t="shared" si="0"/>
        <v>0</v>
      </c>
    </row>
    <row r="13" spans="1:15" ht="24.75" customHeight="1">
      <c r="A13" s="22" t="s">
        <v>148</v>
      </c>
      <c r="B13" s="24" t="s">
        <v>149</v>
      </c>
      <c r="C13" s="121"/>
      <c r="D13" s="122"/>
      <c r="E13" s="121"/>
      <c r="F13" s="122"/>
      <c r="G13" s="121"/>
      <c r="H13" s="121"/>
      <c r="I13" s="122"/>
      <c r="J13" s="121"/>
      <c r="K13" s="121"/>
      <c r="L13" s="122"/>
      <c r="M13" s="121"/>
      <c r="N13" s="122"/>
      <c r="O13" s="84">
        <f t="shared" si="0"/>
        <v>0</v>
      </c>
    </row>
    <row r="14" spans="1:15" ht="24.75" customHeight="1" thickBot="1">
      <c r="A14" s="32"/>
      <c r="B14" s="33" t="s">
        <v>150</v>
      </c>
      <c r="C14" s="123"/>
      <c r="D14" s="88"/>
      <c r="E14" s="123"/>
      <c r="F14" s="88"/>
      <c r="G14" s="123"/>
      <c r="H14" s="123"/>
      <c r="I14" s="88"/>
      <c r="J14" s="123"/>
      <c r="K14" s="123"/>
      <c r="L14" s="88"/>
      <c r="M14" s="123"/>
      <c r="N14" s="88"/>
      <c r="O14" s="89">
        <f t="shared" si="0"/>
        <v>0</v>
      </c>
    </row>
    <row r="15" spans="1:15" ht="24.75" customHeight="1">
      <c r="A15" s="22" t="s">
        <v>151</v>
      </c>
      <c r="B15" s="24" t="s">
        <v>152</v>
      </c>
      <c r="C15" s="121"/>
      <c r="D15" s="122"/>
      <c r="E15" s="121"/>
      <c r="F15" s="122"/>
      <c r="G15" s="121"/>
      <c r="H15" s="121"/>
      <c r="I15" s="122"/>
      <c r="J15" s="121"/>
      <c r="K15" s="121"/>
      <c r="L15" s="122"/>
      <c r="M15" s="121"/>
      <c r="N15" s="122"/>
      <c r="O15" s="84">
        <f t="shared" si="0"/>
        <v>0</v>
      </c>
    </row>
    <row r="16" spans="1:15" ht="24.75" customHeight="1">
      <c r="A16" s="32"/>
      <c r="B16" s="33" t="s">
        <v>153</v>
      </c>
      <c r="C16" s="123"/>
      <c r="D16" s="88"/>
      <c r="E16" s="123"/>
      <c r="F16" s="88"/>
      <c r="G16" s="123"/>
      <c r="H16" s="123"/>
      <c r="I16" s="88"/>
      <c r="J16" s="123"/>
      <c r="K16" s="123"/>
      <c r="L16" s="88"/>
      <c r="M16" s="123"/>
      <c r="N16" s="88"/>
      <c r="O16" s="89">
        <f t="shared" si="0"/>
        <v>0</v>
      </c>
    </row>
    <row r="17" spans="1:15" ht="24.75" customHeight="1" thickBot="1">
      <c r="A17" s="28"/>
      <c r="B17" s="20" t="s">
        <v>154</v>
      </c>
      <c r="C17" s="126"/>
      <c r="D17" s="127"/>
      <c r="E17" s="126"/>
      <c r="F17" s="127"/>
      <c r="G17" s="126"/>
      <c r="H17" s="126"/>
      <c r="I17" s="127"/>
      <c r="J17" s="126"/>
      <c r="K17" s="126"/>
      <c r="L17" s="127"/>
      <c r="M17" s="126"/>
      <c r="N17" s="127"/>
      <c r="O17" s="92">
        <f t="shared" si="0"/>
        <v>0</v>
      </c>
    </row>
    <row r="18" spans="1:15" ht="24.75" customHeight="1">
      <c r="A18" s="32" t="s">
        <v>155</v>
      </c>
      <c r="B18" s="33" t="s">
        <v>156</v>
      </c>
      <c r="C18" s="123"/>
      <c r="D18" s="88"/>
      <c r="E18" s="123"/>
      <c r="F18" s="88"/>
      <c r="G18" s="123"/>
      <c r="H18" s="123"/>
      <c r="I18" s="88"/>
      <c r="J18" s="123"/>
      <c r="K18" s="123"/>
      <c r="L18" s="88"/>
      <c r="M18" s="123"/>
      <c r="N18" s="88"/>
      <c r="O18" s="89">
        <f t="shared" si="0"/>
        <v>0</v>
      </c>
    </row>
    <row r="19" spans="1:15" ht="24.75" customHeight="1" thickBot="1">
      <c r="A19" s="28"/>
      <c r="B19" s="20" t="s">
        <v>157</v>
      </c>
      <c r="C19" s="126"/>
      <c r="D19" s="127"/>
      <c r="E19" s="126"/>
      <c r="F19" s="127"/>
      <c r="G19" s="126"/>
      <c r="H19" s="126"/>
      <c r="I19" s="127"/>
      <c r="J19" s="126"/>
      <c r="K19" s="126"/>
      <c r="L19" s="127"/>
      <c r="M19" s="126"/>
      <c r="N19" s="127"/>
      <c r="O19" s="92">
        <f t="shared" si="0"/>
        <v>0</v>
      </c>
    </row>
    <row r="20" spans="1:15" ht="24.75" customHeight="1">
      <c r="A20" s="32" t="s">
        <v>158</v>
      </c>
      <c r="B20" s="33" t="s">
        <v>159</v>
      </c>
      <c r="C20" s="123"/>
      <c r="D20" s="88"/>
      <c r="E20" s="123"/>
      <c r="F20" s="88"/>
      <c r="G20" s="123"/>
      <c r="H20" s="123"/>
      <c r="I20" s="88"/>
      <c r="J20" s="123"/>
      <c r="K20" s="123"/>
      <c r="L20" s="88"/>
      <c r="M20" s="123"/>
      <c r="N20" s="88"/>
      <c r="O20" s="89">
        <f t="shared" si="0"/>
        <v>0</v>
      </c>
    </row>
    <row r="21" spans="1:15" ht="24.75" customHeight="1" thickBot="1">
      <c r="A21" s="32"/>
      <c r="B21" s="33" t="s">
        <v>160</v>
      </c>
      <c r="C21" s="123"/>
      <c r="D21" s="88"/>
      <c r="E21" s="123"/>
      <c r="F21" s="88"/>
      <c r="G21" s="123"/>
      <c r="H21" s="123"/>
      <c r="I21" s="88"/>
      <c r="J21" s="123"/>
      <c r="K21" s="123"/>
      <c r="L21" s="88"/>
      <c r="M21" s="123"/>
      <c r="N21" s="88"/>
      <c r="O21" s="89">
        <f t="shared" si="0"/>
        <v>0</v>
      </c>
    </row>
    <row r="22" spans="1:15" ht="24.75" customHeight="1">
      <c r="A22" s="22" t="s">
        <v>161</v>
      </c>
      <c r="B22" s="24" t="s">
        <v>162</v>
      </c>
      <c r="C22" s="121" t="s">
        <v>270</v>
      </c>
      <c r="D22" s="122">
        <v>9</v>
      </c>
      <c r="E22" s="121"/>
      <c r="F22" s="122"/>
      <c r="G22" s="121"/>
      <c r="H22" s="121"/>
      <c r="I22" s="122"/>
      <c r="J22" s="121"/>
      <c r="K22" s="121"/>
      <c r="L22" s="122"/>
      <c r="M22" s="121"/>
      <c r="N22" s="122"/>
      <c r="O22" s="84">
        <f t="shared" si="0"/>
        <v>9</v>
      </c>
    </row>
    <row r="23" spans="1:15" ht="24.75" customHeight="1" thickBot="1">
      <c r="A23" s="32"/>
      <c r="B23" s="33" t="s">
        <v>163</v>
      </c>
      <c r="C23" s="123"/>
      <c r="D23" s="88"/>
      <c r="E23" s="123"/>
      <c r="F23" s="88"/>
      <c r="G23" s="123"/>
      <c r="H23" s="123"/>
      <c r="I23" s="88"/>
      <c r="J23" s="123"/>
      <c r="K23" s="123"/>
      <c r="L23" s="88"/>
      <c r="M23" s="123"/>
      <c r="N23" s="88"/>
      <c r="O23" s="89">
        <f t="shared" si="0"/>
        <v>0</v>
      </c>
    </row>
    <row r="24" spans="1:15" ht="24.75" customHeight="1">
      <c r="A24" s="22" t="s">
        <v>164</v>
      </c>
      <c r="B24" s="24" t="s">
        <v>165</v>
      </c>
      <c r="C24" s="121"/>
      <c r="D24" s="122"/>
      <c r="E24" s="121"/>
      <c r="F24" s="122"/>
      <c r="G24" s="121"/>
      <c r="H24" s="121"/>
      <c r="I24" s="122"/>
      <c r="J24" s="121"/>
      <c r="K24" s="121"/>
      <c r="L24" s="122"/>
      <c r="M24" s="121"/>
      <c r="N24" s="122"/>
      <c r="O24" s="84">
        <f t="shared" si="0"/>
        <v>0</v>
      </c>
    </row>
    <row r="25" spans="1:15" ht="24.75" customHeight="1" thickBot="1">
      <c r="A25" s="32"/>
      <c r="B25" s="33" t="s">
        <v>166</v>
      </c>
      <c r="C25" s="123"/>
      <c r="D25" s="88"/>
      <c r="E25" s="123"/>
      <c r="F25" s="88"/>
      <c r="G25" s="123"/>
      <c r="H25" s="123"/>
      <c r="I25" s="88"/>
      <c r="J25" s="123"/>
      <c r="K25" s="123"/>
      <c r="L25" s="88"/>
      <c r="M25" s="123"/>
      <c r="N25" s="88"/>
      <c r="O25" s="89">
        <f t="shared" si="0"/>
        <v>0</v>
      </c>
    </row>
    <row r="26" spans="1:15" ht="24.75" customHeight="1">
      <c r="A26" s="22" t="s">
        <v>167</v>
      </c>
      <c r="B26" s="24" t="s">
        <v>168</v>
      </c>
      <c r="C26" s="121"/>
      <c r="D26" s="122"/>
      <c r="E26" s="121" t="s">
        <v>271</v>
      </c>
      <c r="F26" s="122">
        <v>0</v>
      </c>
      <c r="G26" s="121"/>
      <c r="H26" s="121"/>
      <c r="I26" s="122"/>
      <c r="J26" s="121"/>
      <c r="K26" s="121"/>
      <c r="L26" s="122"/>
      <c r="M26" s="121"/>
      <c r="N26" s="122"/>
      <c r="O26" s="84">
        <f t="shared" si="0"/>
        <v>0</v>
      </c>
    </row>
    <row r="27" spans="1:15" ht="24.75" customHeight="1">
      <c r="A27" s="32"/>
      <c r="B27" s="33" t="s">
        <v>169</v>
      </c>
      <c r="C27" s="123" t="s">
        <v>272</v>
      </c>
      <c r="D27" s="88">
        <v>0</v>
      </c>
      <c r="E27" s="123" t="s">
        <v>271</v>
      </c>
      <c r="F27" s="88">
        <v>0</v>
      </c>
      <c r="G27" s="123"/>
      <c r="H27" s="123"/>
      <c r="I27" s="88"/>
      <c r="J27" s="123"/>
      <c r="K27" s="123"/>
      <c r="L27" s="88"/>
      <c r="M27" s="123"/>
      <c r="N27" s="88"/>
      <c r="O27" s="89">
        <f t="shared" si="0"/>
        <v>0</v>
      </c>
    </row>
    <row r="28" spans="1:15" ht="25.5" customHeight="1" thickBot="1">
      <c r="A28" s="28"/>
      <c r="B28" s="20" t="s">
        <v>170</v>
      </c>
      <c r="C28" s="451" t="s">
        <v>273</v>
      </c>
      <c r="D28" s="127">
        <v>28</v>
      </c>
      <c r="E28" s="126"/>
      <c r="F28" s="127"/>
      <c r="G28" s="126"/>
      <c r="H28" s="126"/>
      <c r="I28" s="127"/>
      <c r="J28" s="126"/>
      <c r="K28" s="126"/>
      <c r="L28" s="127"/>
      <c r="M28" s="126"/>
      <c r="N28" s="127"/>
      <c r="O28" s="92">
        <f t="shared" si="0"/>
        <v>28</v>
      </c>
    </row>
    <row r="29" spans="1:15" ht="24.75" customHeight="1">
      <c r="A29" s="32" t="s">
        <v>171</v>
      </c>
      <c r="B29" s="33" t="s">
        <v>172</v>
      </c>
      <c r="C29" s="123"/>
      <c r="D29" s="88"/>
      <c r="E29" s="123"/>
      <c r="F29" s="88"/>
      <c r="G29" s="123"/>
      <c r="H29" s="123"/>
      <c r="I29" s="88"/>
      <c r="J29" s="123"/>
      <c r="K29" s="123"/>
      <c r="L29" s="88"/>
      <c r="M29" s="123"/>
      <c r="N29" s="88"/>
      <c r="O29" s="89">
        <f t="shared" si="0"/>
        <v>0</v>
      </c>
    </row>
    <row r="30" spans="1:15" ht="24.75" customHeight="1" thickBot="1">
      <c r="A30" s="28"/>
      <c r="B30" s="20" t="s">
        <v>173</v>
      </c>
      <c r="C30" s="126"/>
      <c r="D30" s="127"/>
      <c r="E30" s="126"/>
      <c r="F30" s="127"/>
      <c r="G30" s="126"/>
      <c r="H30" s="126"/>
      <c r="I30" s="127"/>
      <c r="J30" s="126"/>
      <c r="K30" s="126"/>
      <c r="L30" s="127"/>
      <c r="M30" s="126"/>
      <c r="N30" s="127"/>
      <c r="O30" s="92">
        <f t="shared" si="0"/>
        <v>0</v>
      </c>
    </row>
    <row r="31" spans="1:15" ht="24.75" customHeight="1" thickBot="1">
      <c r="A31" s="28" t="s">
        <v>32</v>
      </c>
      <c r="B31" s="128"/>
      <c r="C31" s="129"/>
      <c r="D31" s="91">
        <f>SUM(D5:D30)</f>
        <v>57</v>
      </c>
      <c r="E31" s="20"/>
      <c r="F31" s="91">
        <f>SUM(F5:F30)</f>
        <v>105</v>
      </c>
      <c r="G31" s="128"/>
      <c r="H31" s="20">
        <f>SUM(H5:H30)</f>
        <v>0</v>
      </c>
      <c r="I31" s="91">
        <f>SUM(I5:I30)</f>
        <v>16.049999999999997</v>
      </c>
      <c r="J31" s="128"/>
      <c r="K31" s="20">
        <f>SUM(K5:K30)</f>
        <v>0</v>
      </c>
      <c r="L31" s="91">
        <f>SUM(L5:L30)</f>
        <v>0</v>
      </c>
      <c r="M31" s="128"/>
      <c r="N31" s="91">
        <f>SUM(N5:N30)</f>
        <v>0</v>
      </c>
      <c r="O31" s="92">
        <f t="shared" si="0"/>
        <v>178.05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L1" sqref="L1"/>
      <selection pane="bottomLeft" activeCell="A1" sqref="A1"/>
    </sheetView>
  </sheetViews>
  <sheetFormatPr defaultColWidth="11.00390625" defaultRowHeight="24.75" customHeight="1"/>
  <cols>
    <col min="1" max="1" width="15.25390625" style="421" customWidth="1"/>
    <col min="2" max="3" width="8.75390625" style="421" customWidth="1"/>
    <col min="4" max="4" width="18.625" style="421" customWidth="1"/>
    <col min="5" max="5" width="8.75390625" style="421" customWidth="1"/>
    <col min="6" max="6" width="10.75390625" style="421" customWidth="1"/>
    <col min="7" max="7" width="9.75390625" style="421" customWidth="1"/>
    <col min="8" max="8" width="8.75390625" style="421" customWidth="1"/>
    <col min="9" max="9" width="13.75390625" style="421" customWidth="1"/>
    <col min="10" max="13" width="8.75390625" style="421" customWidth="1"/>
    <col min="14" max="16384" width="10.75390625" style="421" customWidth="1"/>
  </cols>
  <sheetData>
    <row r="1" spans="1:11" ht="21" customHeight="1">
      <c r="A1" s="417" t="s">
        <v>19</v>
      </c>
      <c r="B1" s="418"/>
      <c r="C1" s="418"/>
      <c r="D1" s="418"/>
      <c r="E1" s="419"/>
      <c r="F1" s="420" t="s">
        <v>37</v>
      </c>
      <c r="G1" s="418"/>
      <c r="H1" s="418"/>
      <c r="I1" s="418"/>
      <c r="J1" s="418"/>
      <c r="K1" s="418"/>
    </row>
    <row r="2" spans="1:11" ht="24.75" customHeight="1" thickBot="1">
      <c r="A2" s="417" t="s">
        <v>21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</row>
    <row r="3" spans="1:13" ht="24" customHeight="1">
      <c r="A3" s="422"/>
      <c r="B3" s="423" t="s">
        <v>38</v>
      </c>
      <c r="C3" s="424"/>
      <c r="D3" s="423" t="s">
        <v>258</v>
      </c>
      <c r="E3" s="424"/>
      <c r="F3" s="425" t="s">
        <v>261</v>
      </c>
      <c r="G3" s="426"/>
      <c r="H3" s="424"/>
      <c r="I3" s="426" t="s">
        <v>31</v>
      </c>
      <c r="J3" s="427"/>
      <c r="K3" s="428"/>
      <c r="L3" s="426" t="s">
        <v>39</v>
      </c>
      <c r="M3" s="427"/>
    </row>
    <row r="4" spans="1:13" ht="27" customHeight="1" thickBot="1">
      <c r="A4" s="429" t="s">
        <v>190</v>
      </c>
      <c r="B4" s="430" t="s">
        <v>40</v>
      </c>
      <c r="C4" s="431" t="s">
        <v>220</v>
      </c>
      <c r="D4" s="432" t="s">
        <v>192</v>
      </c>
      <c r="E4" s="431" t="s">
        <v>35</v>
      </c>
      <c r="F4" s="432" t="s">
        <v>263</v>
      </c>
      <c r="G4" s="432" t="s">
        <v>192</v>
      </c>
      <c r="H4" s="431" t="s">
        <v>35</v>
      </c>
      <c r="I4" s="432" t="s">
        <v>263</v>
      </c>
      <c r="J4" s="431" t="s">
        <v>35</v>
      </c>
      <c r="K4" s="433" t="s">
        <v>32</v>
      </c>
      <c r="L4" s="430" t="s">
        <v>41</v>
      </c>
      <c r="M4" s="431" t="s">
        <v>42</v>
      </c>
    </row>
    <row r="5" spans="1:13" ht="24.75" customHeight="1">
      <c r="A5" s="434" t="s">
        <v>175</v>
      </c>
      <c r="B5" s="435">
        <v>15</v>
      </c>
      <c r="C5" s="436">
        <v>27.25</v>
      </c>
      <c r="D5" s="437" t="s">
        <v>43</v>
      </c>
      <c r="E5" s="438">
        <v>4</v>
      </c>
      <c r="F5" s="439"/>
      <c r="G5" s="439"/>
      <c r="H5" s="440"/>
      <c r="I5" s="439"/>
      <c r="J5" s="440"/>
      <c r="K5" s="441">
        <f aca="true" t="shared" si="0" ref="K5:K11">SUM(C5+E5+H5+J5)</f>
        <v>31.25</v>
      </c>
      <c r="L5" s="460">
        <v>6.3</v>
      </c>
      <c r="M5" s="440">
        <f>IF(L5=0,0,PRODUCT(K5/L5))</f>
        <v>4.9603174603174605</v>
      </c>
    </row>
    <row r="6" spans="1:13" ht="24.75" customHeight="1">
      <c r="A6" s="442" t="s">
        <v>176</v>
      </c>
      <c r="B6" s="443">
        <v>45</v>
      </c>
      <c r="C6" s="444">
        <v>87.75</v>
      </c>
      <c r="D6" s="439" t="s">
        <v>44</v>
      </c>
      <c r="E6" s="440">
        <v>12</v>
      </c>
      <c r="F6" s="439"/>
      <c r="G6" s="439"/>
      <c r="H6" s="440"/>
      <c r="I6" s="439"/>
      <c r="J6" s="440"/>
      <c r="K6" s="441">
        <f>SUM(C6+E6+H6+J6)</f>
        <v>99.75</v>
      </c>
      <c r="L6" s="460">
        <v>4.3393</v>
      </c>
      <c r="M6" s="440">
        <f aca="true" t="shared" si="1" ref="M6:M20">IF(L6=0,0,PRODUCT(K6/L6))</f>
        <v>22.987578641716407</v>
      </c>
    </row>
    <row r="7" spans="1:13" ht="24.75" customHeight="1">
      <c r="A7" s="442" t="s">
        <v>186</v>
      </c>
      <c r="B7" s="443">
        <v>36</v>
      </c>
      <c r="C7" s="444">
        <v>61.5</v>
      </c>
      <c r="D7" s="439" t="s">
        <v>45</v>
      </c>
      <c r="E7" s="440">
        <v>9</v>
      </c>
      <c r="F7" s="439"/>
      <c r="G7" s="439"/>
      <c r="H7" s="440"/>
      <c r="I7" s="439"/>
      <c r="J7" s="440"/>
      <c r="K7" s="441">
        <f>SUM(C7+E7+H7+J7)</f>
        <v>70.5</v>
      </c>
      <c r="L7" s="460">
        <v>6.5783</v>
      </c>
      <c r="M7" s="440">
        <f t="shared" si="1"/>
        <v>10.717054558168524</v>
      </c>
    </row>
    <row r="8" spans="1:13" ht="24.75" customHeight="1">
      <c r="A8" s="442" t="s">
        <v>178</v>
      </c>
      <c r="B8" s="443">
        <v>0</v>
      </c>
      <c r="C8" s="444">
        <v>0.25</v>
      </c>
      <c r="D8" s="439"/>
      <c r="E8" s="440"/>
      <c r="F8" s="439"/>
      <c r="G8" s="439"/>
      <c r="H8" s="440"/>
      <c r="I8" s="439"/>
      <c r="J8" s="440"/>
      <c r="K8" s="441">
        <f>SUM(C8+E8+H8+J8)</f>
        <v>0.25</v>
      </c>
      <c r="L8" s="460">
        <v>2.6182</v>
      </c>
      <c r="M8" s="440">
        <f t="shared" si="1"/>
        <v>0.0954854480177221</v>
      </c>
    </row>
    <row r="9" spans="1:13" ht="24.75" customHeight="1">
      <c r="A9" s="442" t="s">
        <v>177</v>
      </c>
      <c r="B9" s="443">
        <v>0</v>
      </c>
      <c r="C9" s="444">
        <v>67.75</v>
      </c>
      <c r="D9" s="439"/>
      <c r="E9" s="440"/>
      <c r="F9" s="439"/>
      <c r="G9" s="439"/>
      <c r="H9" s="440"/>
      <c r="I9" s="439"/>
      <c r="J9" s="440"/>
      <c r="K9" s="441">
        <f t="shared" si="0"/>
        <v>67.75</v>
      </c>
      <c r="L9" s="460">
        <v>1.6984</v>
      </c>
      <c r="M9" s="440">
        <f>IF(L9=0,0,PRODUCT(K9/L9))</f>
        <v>39.89048516250589</v>
      </c>
    </row>
    <row r="10" spans="1:13" ht="24.75" customHeight="1">
      <c r="A10" s="442" t="s">
        <v>179</v>
      </c>
      <c r="B10" s="443">
        <v>12</v>
      </c>
      <c r="C10" s="444">
        <v>81.75</v>
      </c>
      <c r="D10" s="439" t="s">
        <v>46</v>
      </c>
      <c r="E10" s="440">
        <v>20</v>
      </c>
      <c r="F10" s="439"/>
      <c r="G10" s="439"/>
      <c r="H10" s="440"/>
      <c r="I10" s="439"/>
      <c r="J10" s="440"/>
      <c r="K10" s="441">
        <f t="shared" si="0"/>
        <v>101.75</v>
      </c>
      <c r="L10" s="460">
        <v>5.5048</v>
      </c>
      <c r="M10" s="440">
        <f>IF(L10=0,0,PRODUCT(K10/L10))</f>
        <v>18.48386862374655</v>
      </c>
    </row>
    <row r="11" spans="1:13" ht="24.75" customHeight="1">
      <c r="A11" s="442" t="s">
        <v>174</v>
      </c>
      <c r="B11" s="443">
        <v>0</v>
      </c>
      <c r="C11" s="444">
        <v>12</v>
      </c>
      <c r="D11" s="439" t="s">
        <v>47</v>
      </c>
      <c r="E11" s="440">
        <v>12</v>
      </c>
      <c r="F11" s="439"/>
      <c r="G11" s="439"/>
      <c r="H11" s="440"/>
      <c r="I11" s="439"/>
      <c r="J11" s="440"/>
      <c r="K11" s="441">
        <f t="shared" si="0"/>
        <v>24</v>
      </c>
      <c r="L11" s="460">
        <v>4.3393</v>
      </c>
      <c r="M11" s="440">
        <f>IF(L11=0,0,PRODUCT(K11/L11))</f>
        <v>5.530845988984399</v>
      </c>
    </row>
    <row r="12" spans="1:13" ht="24.75" customHeight="1">
      <c r="A12" s="442" t="s">
        <v>184</v>
      </c>
      <c r="B12" s="443">
        <v>0</v>
      </c>
      <c r="C12" s="444">
        <v>1.5</v>
      </c>
      <c r="D12" s="439"/>
      <c r="E12" s="440"/>
      <c r="F12" s="439"/>
      <c r="G12" s="439"/>
      <c r="H12" s="440"/>
      <c r="I12" s="439"/>
      <c r="J12" s="440"/>
      <c r="K12" s="441">
        <f aca="true" t="shared" si="2" ref="K12:K17">SUM(C12+E12+H12+J12)</f>
        <v>1.5</v>
      </c>
      <c r="L12" s="460"/>
      <c r="M12" s="440">
        <f t="shared" si="1"/>
        <v>0</v>
      </c>
    </row>
    <row r="13" spans="1:13" ht="24.75" customHeight="1">
      <c r="A13" s="442" t="s">
        <v>188</v>
      </c>
      <c r="B13" s="443">
        <v>0</v>
      </c>
      <c r="C13" s="444">
        <v>3</v>
      </c>
      <c r="D13" s="439"/>
      <c r="E13" s="440"/>
      <c r="F13" s="439"/>
      <c r="G13" s="439"/>
      <c r="H13" s="440"/>
      <c r="I13" s="439"/>
      <c r="J13" s="440"/>
      <c r="K13" s="441">
        <f t="shared" si="2"/>
        <v>3</v>
      </c>
      <c r="L13" s="460"/>
      <c r="M13" s="440">
        <f t="shared" si="1"/>
        <v>0</v>
      </c>
    </row>
    <row r="14" spans="1:13" ht="24.75" customHeight="1">
      <c r="A14" s="442" t="s">
        <v>248</v>
      </c>
      <c r="B14" s="443">
        <v>0</v>
      </c>
      <c r="C14" s="444">
        <v>1</v>
      </c>
      <c r="D14" s="439"/>
      <c r="E14" s="440"/>
      <c r="F14" s="439"/>
      <c r="G14" s="439"/>
      <c r="H14" s="440"/>
      <c r="I14" s="439"/>
      <c r="J14" s="440"/>
      <c r="K14" s="441">
        <f t="shared" si="2"/>
        <v>1</v>
      </c>
      <c r="L14" s="460"/>
      <c r="M14" s="440">
        <f t="shared" si="1"/>
        <v>0</v>
      </c>
    </row>
    <row r="15" spans="1:13" ht="24.75" customHeight="1">
      <c r="A15" s="442" t="s">
        <v>187</v>
      </c>
      <c r="B15" s="443">
        <v>0</v>
      </c>
      <c r="C15" s="444">
        <v>7</v>
      </c>
      <c r="D15" s="439"/>
      <c r="E15" s="440"/>
      <c r="F15" s="439"/>
      <c r="G15" s="439"/>
      <c r="H15" s="440"/>
      <c r="I15" s="439"/>
      <c r="J15" s="440"/>
      <c r="K15" s="441">
        <f t="shared" si="2"/>
        <v>7</v>
      </c>
      <c r="L15" s="460"/>
      <c r="M15" s="440">
        <f t="shared" si="1"/>
        <v>0</v>
      </c>
    </row>
    <row r="16" spans="1:13" ht="24.75" customHeight="1">
      <c r="A16" s="442" t="s">
        <v>23</v>
      </c>
      <c r="B16" s="443">
        <v>143</v>
      </c>
      <c r="C16" s="444">
        <v>356.75</v>
      </c>
      <c r="D16" s="439"/>
      <c r="E16" s="440"/>
      <c r="F16" s="439"/>
      <c r="G16" s="439"/>
      <c r="H16" s="440"/>
      <c r="I16" s="439"/>
      <c r="J16" s="440"/>
      <c r="K16" s="441">
        <f t="shared" si="2"/>
        <v>356.75</v>
      </c>
      <c r="L16" s="460"/>
      <c r="M16" s="440">
        <f t="shared" si="1"/>
        <v>0</v>
      </c>
    </row>
    <row r="17" spans="1:13" ht="24.75" customHeight="1">
      <c r="A17" s="442" t="s">
        <v>183</v>
      </c>
      <c r="B17" s="443">
        <v>0</v>
      </c>
      <c r="C17" s="444">
        <v>3.25</v>
      </c>
      <c r="D17" s="439"/>
      <c r="E17" s="440"/>
      <c r="F17" s="439"/>
      <c r="G17" s="439"/>
      <c r="H17" s="440"/>
      <c r="I17" s="439"/>
      <c r="J17" s="440"/>
      <c r="K17" s="441">
        <f t="shared" si="2"/>
        <v>3.25</v>
      </c>
      <c r="L17" s="460"/>
      <c r="M17" s="440">
        <f t="shared" si="1"/>
        <v>0</v>
      </c>
    </row>
    <row r="18" spans="1:13" ht="24.75" customHeight="1">
      <c r="A18" s="442" t="s">
        <v>182</v>
      </c>
      <c r="B18" s="443">
        <v>0</v>
      </c>
      <c r="C18" s="444">
        <v>12</v>
      </c>
      <c r="D18" s="439"/>
      <c r="E18" s="440"/>
      <c r="F18" s="439"/>
      <c r="G18" s="439"/>
      <c r="H18" s="440"/>
      <c r="I18" s="439"/>
      <c r="J18" s="440"/>
      <c r="K18" s="441">
        <f>SUM(C18+E18+H18+J18)</f>
        <v>12</v>
      </c>
      <c r="L18" s="460"/>
      <c r="M18" s="440">
        <f t="shared" si="1"/>
        <v>0</v>
      </c>
    </row>
    <row r="19" spans="1:13" ht="24.75" customHeight="1">
      <c r="A19" s="442" t="s">
        <v>181</v>
      </c>
      <c r="B19" s="443">
        <v>0</v>
      </c>
      <c r="C19" s="444">
        <v>9.25</v>
      </c>
      <c r="D19" s="439"/>
      <c r="E19" s="440"/>
      <c r="F19" s="439"/>
      <c r="G19" s="439"/>
      <c r="H19" s="440"/>
      <c r="I19" s="439"/>
      <c r="J19" s="440"/>
      <c r="K19" s="441">
        <f>SUM(C19+E19+H19+J19)</f>
        <v>9.25</v>
      </c>
      <c r="L19" s="460"/>
      <c r="M19" s="440">
        <f t="shared" si="1"/>
        <v>0</v>
      </c>
    </row>
    <row r="20" spans="1:13" ht="24.75" customHeight="1">
      <c r="A20" s="442" t="s">
        <v>185</v>
      </c>
      <c r="B20" s="443">
        <v>0</v>
      </c>
      <c r="C20" s="444">
        <v>0.25</v>
      </c>
      <c r="D20" s="439"/>
      <c r="E20" s="440"/>
      <c r="F20" s="439"/>
      <c r="G20" s="439"/>
      <c r="H20" s="440"/>
      <c r="I20" s="439"/>
      <c r="J20" s="440"/>
      <c r="K20" s="441">
        <f>SUM(C20+E20+H20+J20)</f>
        <v>0.25</v>
      </c>
      <c r="L20" s="460"/>
      <c r="M20" s="440">
        <f t="shared" si="1"/>
        <v>0</v>
      </c>
    </row>
    <row r="21" spans="1:13" ht="24.75" customHeight="1" thickBot="1">
      <c r="A21" s="446"/>
      <c r="B21" s="447">
        <f>SUM(B5:B20)</f>
        <v>251</v>
      </c>
      <c r="C21" s="448">
        <f>SUM(C5:C20)</f>
        <v>732.25</v>
      </c>
      <c r="D21" s="449"/>
      <c r="E21" s="445">
        <f>SUM(E5:E20)</f>
        <v>57</v>
      </c>
      <c r="F21" s="450"/>
      <c r="G21" s="432">
        <f>SUM(G5:G20)</f>
        <v>0</v>
      </c>
      <c r="H21" s="445">
        <f>SUM(H5:H20)</f>
        <v>0</v>
      </c>
      <c r="I21" s="450"/>
      <c r="J21" s="445">
        <f>SUM(J5:J20)</f>
        <v>0</v>
      </c>
      <c r="K21" s="445">
        <f>SUM(C21+E21+H21+J21)</f>
        <v>789.25</v>
      </c>
      <c r="L21" s="450"/>
      <c r="M21" s="455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9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6384" width="11.375" style="4" customWidth="1"/>
  </cols>
  <sheetData>
    <row r="1" spans="1:9" ht="21.75" customHeight="1">
      <c r="A1" s="43" t="s">
        <v>19</v>
      </c>
      <c r="B1" s="5"/>
      <c r="C1" s="5"/>
      <c r="D1" s="5"/>
      <c r="E1" s="5"/>
      <c r="F1" s="6" t="s">
        <v>48</v>
      </c>
      <c r="G1" s="5"/>
      <c r="H1" s="5"/>
      <c r="I1" s="5"/>
    </row>
    <row r="2" spans="1:9" ht="21.75" customHeight="1" thickBot="1">
      <c r="A2" s="43" t="s">
        <v>21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30"/>
      <c r="C3" s="131" t="s">
        <v>49</v>
      </c>
      <c r="D3" s="117"/>
      <c r="E3" s="117"/>
      <c r="F3" s="132"/>
      <c r="G3" s="117"/>
      <c r="H3" s="117"/>
      <c r="I3" s="72"/>
      <c r="J3" s="133" t="s">
        <v>50</v>
      </c>
      <c r="K3" s="134"/>
    </row>
    <row r="4" spans="1:11" ht="15.75" customHeight="1">
      <c r="A4" s="135" t="s">
        <v>24</v>
      </c>
      <c r="B4" s="136" t="s">
        <v>25</v>
      </c>
      <c r="C4" s="137" t="s">
        <v>51</v>
      </c>
      <c r="D4" s="138"/>
      <c r="E4" s="137" t="s">
        <v>52</v>
      </c>
      <c r="F4" s="138"/>
      <c r="G4" s="137" t="s">
        <v>53</v>
      </c>
      <c r="H4" s="138"/>
      <c r="I4" s="76"/>
      <c r="J4" s="139" t="s">
        <v>54</v>
      </c>
      <c r="K4" s="140" t="s">
        <v>32</v>
      </c>
    </row>
    <row r="5" spans="1:11" ht="18" customHeight="1" thickBot="1">
      <c r="A5" s="141"/>
      <c r="B5" s="53"/>
      <c r="C5" s="20" t="s">
        <v>55</v>
      </c>
      <c r="D5" s="20" t="s">
        <v>35</v>
      </c>
      <c r="E5" s="20" t="s">
        <v>55</v>
      </c>
      <c r="F5" s="20" t="s">
        <v>35</v>
      </c>
      <c r="G5" s="20" t="s">
        <v>56</v>
      </c>
      <c r="H5" s="20" t="s">
        <v>35</v>
      </c>
      <c r="I5" s="80" t="s">
        <v>32</v>
      </c>
      <c r="J5" s="142" t="s">
        <v>35</v>
      </c>
      <c r="K5" s="143"/>
    </row>
    <row r="6" spans="1:11" ht="21.75" customHeight="1">
      <c r="A6" s="22" t="s">
        <v>36</v>
      </c>
      <c r="B6" s="23" t="s">
        <v>137</v>
      </c>
      <c r="C6" s="144">
        <v>10</v>
      </c>
      <c r="D6" s="122">
        <f aca="true" t="shared" si="0" ref="D6:D31">PRODUCT(0.31*C6)</f>
        <v>3.1</v>
      </c>
      <c r="E6" s="144"/>
      <c r="F6" s="122"/>
      <c r="G6" s="121"/>
      <c r="H6" s="122"/>
      <c r="I6" s="83">
        <f aca="true" t="shared" si="1" ref="I6:I32">SUM(D6+F6+H6)</f>
        <v>3.1</v>
      </c>
      <c r="J6" s="145"/>
      <c r="K6" s="146">
        <f aca="true" t="shared" si="2" ref="K6:K32">SUM(I6+J6)</f>
        <v>3.1</v>
      </c>
    </row>
    <row r="7" spans="1:11" ht="21.75" customHeight="1" thickBot="1">
      <c r="A7" s="28"/>
      <c r="B7" s="20" t="s">
        <v>138</v>
      </c>
      <c r="C7" s="147">
        <v>10</v>
      </c>
      <c r="D7" s="127">
        <f t="shared" si="0"/>
        <v>3.1</v>
      </c>
      <c r="E7" s="147"/>
      <c r="F7" s="127"/>
      <c r="G7" s="126"/>
      <c r="H7" s="127"/>
      <c r="I7" s="91">
        <f t="shared" si="1"/>
        <v>3.1</v>
      </c>
      <c r="J7" s="148"/>
      <c r="K7" s="31">
        <f t="shared" si="2"/>
        <v>3.1</v>
      </c>
    </row>
    <row r="8" spans="1:11" ht="21.75" customHeight="1">
      <c r="A8" s="32" t="s">
        <v>139</v>
      </c>
      <c r="B8" s="33" t="s">
        <v>140</v>
      </c>
      <c r="C8" s="86">
        <v>20</v>
      </c>
      <c r="D8" s="88">
        <f t="shared" si="0"/>
        <v>6.2</v>
      </c>
      <c r="E8" s="86">
        <v>2</v>
      </c>
      <c r="F8" s="88">
        <v>3.2</v>
      </c>
      <c r="G8" s="123"/>
      <c r="H8" s="88"/>
      <c r="I8" s="94">
        <f t="shared" si="1"/>
        <v>9.4</v>
      </c>
      <c r="J8" s="145"/>
      <c r="K8" s="146">
        <f t="shared" si="2"/>
        <v>9.4</v>
      </c>
    </row>
    <row r="9" spans="1:11" ht="21.75" customHeight="1" thickBot="1">
      <c r="A9" s="28"/>
      <c r="B9" s="20" t="s">
        <v>141</v>
      </c>
      <c r="C9" s="147">
        <v>25</v>
      </c>
      <c r="D9" s="127">
        <f t="shared" si="0"/>
        <v>7.75</v>
      </c>
      <c r="E9" s="147"/>
      <c r="F9" s="127"/>
      <c r="G9" s="126"/>
      <c r="H9" s="127"/>
      <c r="I9" s="91">
        <f t="shared" si="1"/>
        <v>7.75</v>
      </c>
      <c r="J9" s="148"/>
      <c r="K9" s="31">
        <f t="shared" si="2"/>
        <v>7.75</v>
      </c>
    </row>
    <row r="10" spans="1:11" ht="21.75" customHeight="1">
      <c r="A10" s="32" t="s">
        <v>142</v>
      </c>
      <c r="B10" s="33" t="s">
        <v>143</v>
      </c>
      <c r="C10" s="86">
        <v>20</v>
      </c>
      <c r="D10" s="88">
        <f t="shared" si="0"/>
        <v>6.2</v>
      </c>
      <c r="E10" s="86">
        <v>2</v>
      </c>
      <c r="F10" s="88">
        <v>3.2</v>
      </c>
      <c r="G10" s="123"/>
      <c r="H10" s="88"/>
      <c r="I10" s="94">
        <f t="shared" si="1"/>
        <v>9.4</v>
      </c>
      <c r="J10" s="145"/>
      <c r="K10" s="146">
        <f t="shared" si="2"/>
        <v>9.4</v>
      </c>
    </row>
    <row r="11" spans="1:11" ht="21.75" customHeight="1" thickBot="1">
      <c r="A11" s="32"/>
      <c r="B11" s="33" t="s">
        <v>144</v>
      </c>
      <c r="C11" s="86">
        <v>35</v>
      </c>
      <c r="D11" s="88">
        <f t="shared" si="0"/>
        <v>10.85</v>
      </c>
      <c r="E11" s="86"/>
      <c r="F11" s="88"/>
      <c r="G11" s="123"/>
      <c r="H11" s="88"/>
      <c r="I11" s="94">
        <f t="shared" si="1"/>
        <v>10.85</v>
      </c>
      <c r="J11" s="145"/>
      <c r="K11" s="146">
        <f t="shared" si="2"/>
        <v>10.85</v>
      </c>
    </row>
    <row r="12" spans="1:11" ht="21.75" customHeight="1">
      <c r="A12" s="22" t="s">
        <v>145</v>
      </c>
      <c r="B12" s="24" t="s">
        <v>146</v>
      </c>
      <c r="C12" s="144">
        <v>35</v>
      </c>
      <c r="D12" s="122">
        <f t="shared" si="0"/>
        <v>10.85</v>
      </c>
      <c r="E12" s="144">
        <v>2</v>
      </c>
      <c r="F12" s="122">
        <v>3.2</v>
      </c>
      <c r="G12" s="121"/>
      <c r="H12" s="122"/>
      <c r="I12" s="83">
        <f t="shared" si="1"/>
        <v>14.05</v>
      </c>
      <c r="J12" s="149"/>
      <c r="K12" s="38">
        <f t="shared" si="2"/>
        <v>14.05</v>
      </c>
    </row>
    <row r="13" spans="1:11" ht="21.75" customHeight="1" thickBot="1">
      <c r="A13" s="32"/>
      <c r="B13" s="33" t="s">
        <v>147</v>
      </c>
      <c r="C13" s="86">
        <v>35</v>
      </c>
      <c r="D13" s="88">
        <f t="shared" si="0"/>
        <v>10.85</v>
      </c>
      <c r="E13" s="86"/>
      <c r="F13" s="88"/>
      <c r="G13" s="123"/>
      <c r="H13" s="88"/>
      <c r="I13" s="94">
        <f t="shared" si="1"/>
        <v>10.85</v>
      </c>
      <c r="J13" s="145"/>
      <c r="K13" s="146">
        <f t="shared" si="2"/>
        <v>10.85</v>
      </c>
    </row>
    <row r="14" spans="1:11" ht="21.75" customHeight="1">
      <c r="A14" s="22" t="s">
        <v>148</v>
      </c>
      <c r="B14" s="24" t="s">
        <v>149</v>
      </c>
      <c r="C14" s="144">
        <v>35</v>
      </c>
      <c r="D14" s="122">
        <f t="shared" si="0"/>
        <v>10.85</v>
      </c>
      <c r="E14" s="144"/>
      <c r="F14" s="122"/>
      <c r="G14" s="121"/>
      <c r="H14" s="122"/>
      <c r="I14" s="83">
        <f t="shared" si="1"/>
        <v>10.85</v>
      </c>
      <c r="J14" s="149"/>
      <c r="K14" s="38">
        <f t="shared" si="2"/>
        <v>10.85</v>
      </c>
    </row>
    <row r="15" spans="1:11" ht="21.75" customHeight="1" thickBot="1">
      <c r="A15" s="32"/>
      <c r="B15" s="33" t="s">
        <v>150</v>
      </c>
      <c r="C15" s="86">
        <v>35</v>
      </c>
      <c r="D15" s="88">
        <f t="shared" si="0"/>
        <v>10.85</v>
      </c>
      <c r="E15" s="86">
        <v>5</v>
      </c>
      <c r="F15" s="88">
        <v>6.2</v>
      </c>
      <c r="G15" s="123"/>
      <c r="H15" s="88"/>
      <c r="I15" s="94">
        <f t="shared" si="1"/>
        <v>17.05</v>
      </c>
      <c r="J15" s="145"/>
      <c r="K15" s="146">
        <f t="shared" si="2"/>
        <v>17.05</v>
      </c>
    </row>
    <row r="16" spans="1:11" ht="21.75" customHeight="1">
      <c r="A16" s="22" t="s">
        <v>151</v>
      </c>
      <c r="B16" s="24" t="s">
        <v>152</v>
      </c>
      <c r="C16" s="144">
        <v>30</v>
      </c>
      <c r="D16" s="122">
        <f t="shared" si="0"/>
        <v>9.3</v>
      </c>
      <c r="E16" s="144"/>
      <c r="F16" s="122"/>
      <c r="G16" s="121"/>
      <c r="H16" s="122"/>
      <c r="I16" s="83">
        <f t="shared" si="1"/>
        <v>9.3</v>
      </c>
      <c r="J16" s="149"/>
      <c r="K16" s="38">
        <f t="shared" si="2"/>
        <v>9.3</v>
      </c>
    </row>
    <row r="17" spans="1:11" ht="21.75" customHeight="1">
      <c r="A17" s="32"/>
      <c r="B17" s="33" t="s">
        <v>153</v>
      </c>
      <c r="C17" s="86">
        <v>35</v>
      </c>
      <c r="D17" s="88">
        <f t="shared" si="0"/>
        <v>10.85</v>
      </c>
      <c r="E17" s="86">
        <v>5</v>
      </c>
      <c r="F17" s="88">
        <v>6.7</v>
      </c>
      <c r="G17" s="123"/>
      <c r="H17" s="88"/>
      <c r="I17" s="94">
        <f t="shared" si="1"/>
        <v>17.55</v>
      </c>
      <c r="J17" s="145"/>
      <c r="K17" s="146">
        <f t="shared" si="2"/>
        <v>17.55</v>
      </c>
    </row>
    <row r="18" spans="1:11" ht="21.75" customHeight="1" thickBot="1">
      <c r="A18" s="28"/>
      <c r="B18" s="20" t="s">
        <v>154</v>
      </c>
      <c r="C18" s="147">
        <v>20</v>
      </c>
      <c r="D18" s="127">
        <f t="shared" si="0"/>
        <v>6.2</v>
      </c>
      <c r="E18" s="147"/>
      <c r="F18" s="127"/>
      <c r="G18" s="126"/>
      <c r="H18" s="127"/>
      <c r="I18" s="91">
        <f t="shared" si="1"/>
        <v>6.2</v>
      </c>
      <c r="J18" s="148"/>
      <c r="K18" s="31">
        <f t="shared" si="2"/>
        <v>6.2</v>
      </c>
    </row>
    <row r="19" spans="1:11" ht="21.75" customHeight="1">
      <c r="A19" s="32" t="s">
        <v>155</v>
      </c>
      <c r="B19" s="33" t="s">
        <v>156</v>
      </c>
      <c r="C19" s="86">
        <v>20</v>
      </c>
      <c r="D19" s="88">
        <f t="shared" si="0"/>
        <v>6.2</v>
      </c>
      <c r="E19" s="86"/>
      <c r="F19" s="88"/>
      <c r="G19" s="123"/>
      <c r="H19" s="88"/>
      <c r="I19" s="94">
        <f t="shared" si="1"/>
        <v>6.2</v>
      </c>
      <c r="J19" s="145"/>
      <c r="K19" s="146">
        <f t="shared" si="2"/>
        <v>6.2</v>
      </c>
    </row>
    <row r="20" spans="1:11" ht="21.75" customHeight="1" thickBot="1">
      <c r="A20" s="28"/>
      <c r="B20" s="20" t="s">
        <v>157</v>
      </c>
      <c r="C20" s="147">
        <v>7.5</v>
      </c>
      <c r="D20" s="127">
        <f t="shared" si="0"/>
        <v>2.325</v>
      </c>
      <c r="E20" s="147"/>
      <c r="F20" s="127"/>
      <c r="G20" s="126"/>
      <c r="H20" s="127"/>
      <c r="I20" s="91">
        <f t="shared" si="1"/>
        <v>2.325</v>
      </c>
      <c r="J20" s="148"/>
      <c r="K20" s="31">
        <f t="shared" si="2"/>
        <v>2.325</v>
      </c>
    </row>
    <row r="21" spans="1:11" ht="21.75" customHeight="1">
      <c r="A21" s="32" t="s">
        <v>158</v>
      </c>
      <c r="B21" s="33" t="s">
        <v>159</v>
      </c>
      <c r="C21" s="86">
        <v>7.5</v>
      </c>
      <c r="D21" s="88">
        <f t="shared" si="0"/>
        <v>2.325</v>
      </c>
      <c r="E21" s="86"/>
      <c r="F21" s="88"/>
      <c r="G21" s="123"/>
      <c r="H21" s="88"/>
      <c r="I21" s="94">
        <f t="shared" si="1"/>
        <v>2.325</v>
      </c>
      <c r="J21" s="145"/>
      <c r="K21" s="146">
        <f t="shared" si="2"/>
        <v>2.325</v>
      </c>
    </row>
    <row r="22" spans="1:11" ht="21.75" customHeight="1" thickBot="1">
      <c r="A22" s="32"/>
      <c r="B22" s="33" t="s">
        <v>160</v>
      </c>
      <c r="C22" s="86">
        <v>7.5</v>
      </c>
      <c r="D22" s="88">
        <f t="shared" si="0"/>
        <v>2.325</v>
      </c>
      <c r="E22" s="86"/>
      <c r="F22" s="88"/>
      <c r="G22" s="123"/>
      <c r="H22" s="88"/>
      <c r="I22" s="94">
        <f t="shared" si="1"/>
        <v>2.325</v>
      </c>
      <c r="J22" s="145"/>
      <c r="K22" s="146">
        <f t="shared" si="2"/>
        <v>2.325</v>
      </c>
    </row>
    <row r="23" spans="1:11" ht="21.75" customHeight="1">
      <c r="A23" s="22" t="s">
        <v>161</v>
      </c>
      <c r="B23" s="24" t="s">
        <v>162</v>
      </c>
      <c r="C23" s="144"/>
      <c r="D23" s="122">
        <f t="shared" si="0"/>
        <v>0</v>
      </c>
      <c r="E23" s="144"/>
      <c r="F23" s="122"/>
      <c r="G23" s="121"/>
      <c r="H23" s="122"/>
      <c r="I23" s="83">
        <f t="shared" si="1"/>
        <v>0</v>
      </c>
      <c r="J23" s="149"/>
      <c r="K23" s="38">
        <f t="shared" si="2"/>
        <v>0</v>
      </c>
    </row>
    <row r="24" spans="1:11" ht="21.75" customHeight="1" thickBot="1">
      <c r="A24" s="32"/>
      <c r="B24" s="33" t="s">
        <v>163</v>
      </c>
      <c r="C24" s="86"/>
      <c r="D24" s="88">
        <f t="shared" si="0"/>
        <v>0</v>
      </c>
      <c r="E24" s="86"/>
      <c r="F24" s="88"/>
      <c r="G24" s="123"/>
      <c r="H24" s="88"/>
      <c r="I24" s="94">
        <f t="shared" si="1"/>
        <v>0</v>
      </c>
      <c r="J24" s="145">
        <v>306</v>
      </c>
      <c r="K24" s="146">
        <f t="shared" si="2"/>
        <v>306</v>
      </c>
    </row>
    <row r="25" spans="1:11" ht="21.75" customHeight="1">
      <c r="A25" s="22" t="s">
        <v>164</v>
      </c>
      <c r="B25" s="24" t="s">
        <v>165</v>
      </c>
      <c r="C25" s="144"/>
      <c r="D25" s="122">
        <f t="shared" si="0"/>
        <v>0</v>
      </c>
      <c r="E25" s="144"/>
      <c r="F25" s="122"/>
      <c r="G25" s="121"/>
      <c r="H25" s="122"/>
      <c r="I25" s="83">
        <f t="shared" si="1"/>
        <v>0</v>
      </c>
      <c r="J25" s="149"/>
      <c r="K25" s="38">
        <f t="shared" si="2"/>
        <v>0</v>
      </c>
    </row>
    <row r="26" spans="1:11" ht="21.75" customHeight="1" thickBot="1">
      <c r="A26" s="32"/>
      <c r="B26" s="33" t="s">
        <v>166</v>
      </c>
      <c r="C26" s="86"/>
      <c r="D26" s="88">
        <f t="shared" si="0"/>
        <v>0</v>
      </c>
      <c r="E26" s="86"/>
      <c r="F26" s="88"/>
      <c r="G26" s="123"/>
      <c r="H26" s="88"/>
      <c r="I26" s="94">
        <f t="shared" si="1"/>
        <v>0</v>
      </c>
      <c r="J26" s="145"/>
      <c r="K26" s="146">
        <f t="shared" si="2"/>
        <v>0</v>
      </c>
    </row>
    <row r="27" spans="1:11" ht="21.75" customHeight="1">
      <c r="A27" s="22" t="s">
        <v>167</v>
      </c>
      <c r="B27" s="24" t="s">
        <v>168</v>
      </c>
      <c r="C27" s="144">
        <v>10</v>
      </c>
      <c r="D27" s="122">
        <f t="shared" si="0"/>
        <v>3.1</v>
      </c>
      <c r="E27" s="144">
        <v>2</v>
      </c>
      <c r="F27" s="122">
        <v>3.45</v>
      </c>
      <c r="G27" s="121"/>
      <c r="H27" s="122"/>
      <c r="I27" s="83">
        <f t="shared" si="1"/>
        <v>6.550000000000001</v>
      </c>
      <c r="J27" s="149"/>
      <c r="K27" s="38">
        <f t="shared" si="2"/>
        <v>6.550000000000001</v>
      </c>
    </row>
    <row r="28" spans="1:11" ht="21.75" customHeight="1">
      <c r="A28" s="32"/>
      <c r="B28" s="33" t="s">
        <v>169</v>
      </c>
      <c r="C28" s="86"/>
      <c r="D28" s="88">
        <f t="shared" si="0"/>
        <v>0</v>
      </c>
      <c r="E28" s="86"/>
      <c r="F28" s="88"/>
      <c r="G28" s="123"/>
      <c r="H28" s="88"/>
      <c r="I28" s="94">
        <f t="shared" si="1"/>
        <v>0</v>
      </c>
      <c r="J28" s="145"/>
      <c r="K28" s="146">
        <f t="shared" si="2"/>
        <v>0</v>
      </c>
    </row>
    <row r="29" spans="1:11" ht="21.75" customHeight="1" thickBot="1">
      <c r="A29" s="28"/>
      <c r="B29" s="20" t="s">
        <v>170</v>
      </c>
      <c r="C29" s="147">
        <v>10</v>
      </c>
      <c r="D29" s="127">
        <f t="shared" si="0"/>
        <v>3.1</v>
      </c>
      <c r="E29" s="147"/>
      <c r="F29" s="127"/>
      <c r="G29" s="126"/>
      <c r="H29" s="127"/>
      <c r="I29" s="91">
        <f t="shared" si="1"/>
        <v>3.1</v>
      </c>
      <c r="J29" s="148"/>
      <c r="K29" s="31">
        <f t="shared" si="2"/>
        <v>3.1</v>
      </c>
    </row>
    <row r="30" spans="1:11" ht="21.75" customHeight="1">
      <c r="A30" s="32" t="s">
        <v>171</v>
      </c>
      <c r="B30" s="33" t="s">
        <v>172</v>
      </c>
      <c r="C30" s="86">
        <v>10</v>
      </c>
      <c r="D30" s="88">
        <f t="shared" si="0"/>
        <v>3.1</v>
      </c>
      <c r="E30" s="86"/>
      <c r="F30" s="88"/>
      <c r="G30" s="123"/>
      <c r="H30" s="88"/>
      <c r="I30" s="94">
        <f t="shared" si="1"/>
        <v>3.1</v>
      </c>
      <c r="J30" s="145"/>
      <c r="K30" s="146">
        <f t="shared" si="2"/>
        <v>3.1</v>
      </c>
    </row>
    <row r="31" spans="1:11" ht="21.75" customHeight="1" thickBot="1">
      <c r="A31" s="28"/>
      <c r="B31" s="20" t="s">
        <v>173</v>
      </c>
      <c r="C31" s="147">
        <v>10</v>
      </c>
      <c r="D31" s="127">
        <f t="shared" si="0"/>
        <v>3.1</v>
      </c>
      <c r="E31" s="147"/>
      <c r="F31" s="127"/>
      <c r="G31" s="126"/>
      <c r="H31" s="127"/>
      <c r="I31" s="91">
        <f t="shared" si="1"/>
        <v>3.1</v>
      </c>
      <c r="J31" s="148"/>
      <c r="K31" s="31">
        <f t="shared" si="2"/>
        <v>3.1</v>
      </c>
    </row>
    <row r="32" spans="1:11" ht="21.75" customHeight="1" thickBot="1">
      <c r="A32" s="28" t="s">
        <v>32</v>
      </c>
      <c r="B32" s="128"/>
      <c r="C32" s="20">
        <f>SUM(C6:C31)</f>
        <v>427.5</v>
      </c>
      <c r="D32" s="91">
        <f>SUM(D6:D31)</f>
        <v>132.52499999999998</v>
      </c>
      <c r="E32" s="20">
        <f>SUM(E6:E31)</f>
        <v>18</v>
      </c>
      <c r="F32" s="91">
        <f>SUM(F6:F31)</f>
        <v>25.95</v>
      </c>
      <c r="G32" s="128"/>
      <c r="H32" s="91">
        <f>SUM(H6:H31)</f>
        <v>0</v>
      </c>
      <c r="I32" s="91">
        <f t="shared" si="1"/>
        <v>158.47499999999997</v>
      </c>
      <c r="J32" s="150">
        <f>SUM(J6:J31)</f>
        <v>306</v>
      </c>
      <c r="K32" s="31">
        <f t="shared" si="2"/>
        <v>464.47499999999997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defaultGridColor="0" zoomScale="85" zoomScaleNormal="85" colorId="37" workbookViewId="0" topLeftCell="A1">
      <pane ySplit="6" topLeftCell="MZI22" activePane="bottomLeft" state="frozen"/>
      <selection pane="topLeft" activeCell="L1" sqref="L1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87" t="s">
        <v>19</v>
      </c>
      <c r="B1" s="2"/>
      <c r="D1" s="288" t="s">
        <v>57</v>
      </c>
      <c r="G1" s="379" t="s">
        <v>58</v>
      </c>
      <c r="H1" s="380"/>
      <c r="I1" s="380"/>
      <c r="J1" s="381" t="s">
        <v>59</v>
      </c>
    </row>
    <row r="2" spans="1:10" ht="21.75" customHeight="1">
      <c r="A2" s="43" t="s">
        <v>21</v>
      </c>
      <c r="B2" s="2"/>
      <c r="D2" s="289" t="s">
        <v>60</v>
      </c>
      <c r="G2" s="382" t="s">
        <v>61</v>
      </c>
      <c r="H2" s="383"/>
      <c r="I2" s="383"/>
      <c r="J2" s="384">
        <v>30</v>
      </c>
    </row>
    <row r="3" spans="1:10" ht="21.75" customHeight="1">
      <c r="A3" s="43"/>
      <c r="B3" s="2"/>
      <c r="D3" s="289"/>
      <c r="G3" s="382" t="s">
        <v>62</v>
      </c>
      <c r="H3" s="383"/>
      <c r="I3" s="383"/>
      <c r="J3" s="384">
        <v>41.2</v>
      </c>
    </row>
    <row r="4" ht="9.75" customHeight="1" thickBot="1">
      <c r="B4" s="2"/>
    </row>
    <row r="5" spans="1:11" ht="21.75" customHeight="1">
      <c r="A5" s="69"/>
      <c r="B5" s="385"/>
      <c r="C5" s="386" t="s">
        <v>63</v>
      </c>
      <c r="D5" s="293"/>
      <c r="E5" s="293"/>
      <c r="F5" s="293"/>
      <c r="G5" s="293"/>
      <c r="H5" s="387" t="s">
        <v>80</v>
      </c>
      <c r="I5" s="293"/>
      <c r="J5" s="388"/>
      <c r="K5" s="389" t="s">
        <v>32</v>
      </c>
    </row>
    <row r="6" spans="1:11" ht="30" customHeight="1" thickBot="1">
      <c r="A6" s="390" t="s">
        <v>24</v>
      </c>
      <c r="B6" s="391" t="s">
        <v>25</v>
      </c>
      <c r="C6" s="298" t="s">
        <v>64</v>
      </c>
      <c r="D6" s="298" t="s">
        <v>65</v>
      </c>
      <c r="E6" s="298" t="s">
        <v>66</v>
      </c>
      <c r="F6" s="298" t="s">
        <v>67</v>
      </c>
      <c r="G6" s="298" t="s">
        <v>68</v>
      </c>
      <c r="H6" s="299" t="s">
        <v>69</v>
      </c>
      <c r="I6" s="298" t="s">
        <v>70</v>
      </c>
      <c r="J6" s="297" t="s">
        <v>68</v>
      </c>
      <c r="K6" s="297" t="s">
        <v>68</v>
      </c>
    </row>
    <row r="7" spans="1:11" ht="21.75" customHeight="1">
      <c r="A7" s="300" t="s">
        <v>36</v>
      </c>
      <c r="B7" s="392" t="s">
        <v>137</v>
      </c>
      <c r="C7" s="393"/>
      <c r="D7" s="394">
        <v>3</v>
      </c>
      <c r="E7" s="395">
        <v>1</v>
      </c>
      <c r="F7" s="394">
        <v>28</v>
      </c>
      <c r="G7" s="396">
        <f aca="true" t="shared" si="0" ref="G7:G32">PRODUCT(F7*D7*E7*3.6)</f>
        <v>302.40000000000003</v>
      </c>
      <c r="H7" s="397">
        <v>12.25</v>
      </c>
      <c r="I7" s="394">
        <v>5.7</v>
      </c>
      <c r="J7" s="398">
        <f aca="true" t="shared" si="1" ref="J7:J27">PRODUCT(I7*H7*3.6)</f>
        <v>251.37</v>
      </c>
      <c r="K7" s="398">
        <f aca="true" t="shared" si="2" ref="K7:K32">SUM(G7+J7)</f>
        <v>553.77</v>
      </c>
    </row>
    <row r="8" spans="1:11" ht="21.75" customHeight="1" thickBot="1">
      <c r="A8" s="39"/>
      <c r="B8" s="166" t="s">
        <v>138</v>
      </c>
      <c r="C8" s="399"/>
      <c r="D8" s="400">
        <v>3</v>
      </c>
      <c r="E8" s="401">
        <v>1</v>
      </c>
      <c r="F8" s="400">
        <v>28</v>
      </c>
      <c r="G8" s="402">
        <f t="shared" si="0"/>
        <v>302.40000000000003</v>
      </c>
      <c r="H8" s="403">
        <v>10.5</v>
      </c>
      <c r="I8" s="400">
        <v>5.7</v>
      </c>
      <c r="J8" s="404">
        <f t="shared" si="1"/>
        <v>215.46</v>
      </c>
      <c r="K8" s="404">
        <f t="shared" si="2"/>
        <v>517.86</v>
      </c>
    </row>
    <row r="9" spans="1:11" ht="21.75" customHeight="1">
      <c r="A9" s="311" t="s">
        <v>139</v>
      </c>
      <c r="B9" s="405" t="s">
        <v>140</v>
      </c>
      <c r="C9" s="393"/>
      <c r="D9" s="394">
        <v>3</v>
      </c>
      <c r="E9" s="395">
        <v>1</v>
      </c>
      <c r="F9" s="394">
        <v>28</v>
      </c>
      <c r="G9" s="396">
        <f t="shared" si="0"/>
        <v>302.40000000000003</v>
      </c>
      <c r="H9" s="397">
        <v>12</v>
      </c>
      <c r="I9" s="394">
        <v>5.7</v>
      </c>
      <c r="J9" s="398">
        <f t="shared" si="1"/>
        <v>246.24000000000004</v>
      </c>
      <c r="K9" s="398">
        <f t="shared" si="2"/>
        <v>548.6400000000001</v>
      </c>
    </row>
    <row r="10" spans="1:11" ht="21.75" customHeight="1" thickBot="1">
      <c r="A10" s="39"/>
      <c r="B10" s="166" t="s">
        <v>141</v>
      </c>
      <c r="C10" s="399"/>
      <c r="D10" s="400">
        <v>3</v>
      </c>
      <c r="E10" s="401">
        <v>1</v>
      </c>
      <c r="F10" s="400">
        <v>28</v>
      </c>
      <c r="G10" s="402">
        <f t="shared" si="0"/>
        <v>302.40000000000003</v>
      </c>
      <c r="H10" s="403">
        <v>15</v>
      </c>
      <c r="I10" s="400">
        <v>5.7</v>
      </c>
      <c r="J10" s="404">
        <f t="shared" si="1"/>
        <v>307.8</v>
      </c>
      <c r="K10" s="404">
        <f t="shared" si="2"/>
        <v>610.2</v>
      </c>
    </row>
    <row r="11" spans="1:11" ht="21.75" customHeight="1">
      <c r="A11" s="311" t="s">
        <v>142</v>
      </c>
      <c r="B11" s="405" t="s">
        <v>143</v>
      </c>
      <c r="C11" s="393"/>
      <c r="D11" s="394">
        <v>3</v>
      </c>
      <c r="E11" s="395">
        <v>2</v>
      </c>
      <c r="F11" s="394">
        <v>28</v>
      </c>
      <c r="G11" s="396">
        <f t="shared" si="0"/>
        <v>604.8000000000001</v>
      </c>
      <c r="H11" s="397">
        <v>24</v>
      </c>
      <c r="I11" s="394">
        <v>5.7</v>
      </c>
      <c r="J11" s="398">
        <f t="shared" si="1"/>
        <v>492.4800000000001</v>
      </c>
      <c r="K11" s="398">
        <f t="shared" si="2"/>
        <v>1097.2800000000002</v>
      </c>
    </row>
    <row r="12" spans="1:11" ht="21.75" customHeight="1" thickBot="1">
      <c r="A12" s="311"/>
      <c r="B12" s="405" t="s">
        <v>144</v>
      </c>
      <c r="C12" s="393"/>
      <c r="D12" s="394">
        <v>3</v>
      </c>
      <c r="E12" s="395">
        <v>1</v>
      </c>
      <c r="F12" s="394">
        <v>28</v>
      </c>
      <c r="G12" s="396">
        <f t="shared" si="0"/>
        <v>302.40000000000003</v>
      </c>
      <c r="H12" s="397">
        <v>42</v>
      </c>
      <c r="I12" s="394">
        <v>5.7</v>
      </c>
      <c r="J12" s="398">
        <f t="shared" si="1"/>
        <v>861.84</v>
      </c>
      <c r="K12" s="398">
        <f t="shared" si="2"/>
        <v>1164.24</v>
      </c>
    </row>
    <row r="13" spans="1:11" ht="21.75" customHeight="1">
      <c r="A13" s="300" t="s">
        <v>145</v>
      </c>
      <c r="B13" s="406" t="s">
        <v>146</v>
      </c>
      <c r="C13" s="407" t="s">
        <v>71</v>
      </c>
      <c r="D13" s="408">
        <v>3</v>
      </c>
      <c r="E13" s="409">
        <v>0</v>
      </c>
      <c r="F13" s="408">
        <v>28</v>
      </c>
      <c r="G13" s="410">
        <f t="shared" si="0"/>
        <v>0</v>
      </c>
      <c r="H13" s="411">
        <v>39</v>
      </c>
      <c r="I13" s="408">
        <v>5.7</v>
      </c>
      <c r="J13" s="412">
        <f t="shared" si="1"/>
        <v>800.2800000000001</v>
      </c>
      <c r="K13" s="412">
        <f t="shared" si="2"/>
        <v>800.2800000000001</v>
      </c>
    </row>
    <row r="14" spans="1:11" ht="21.75" customHeight="1" thickBot="1">
      <c r="A14" s="311"/>
      <c r="B14" s="405" t="s">
        <v>147</v>
      </c>
      <c r="C14" s="393"/>
      <c r="D14" s="394">
        <v>3</v>
      </c>
      <c r="E14" s="395">
        <v>2</v>
      </c>
      <c r="F14" s="394">
        <v>28</v>
      </c>
      <c r="G14" s="396">
        <f t="shared" si="0"/>
        <v>604.8000000000001</v>
      </c>
      <c r="H14" s="397">
        <v>45</v>
      </c>
      <c r="I14" s="394">
        <v>5.7</v>
      </c>
      <c r="J14" s="398">
        <f t="shared" si="1"/>
        <v>923.4</v>
      </c>
      <c r="K14" s="398">
        <f t="shared" si="2"/>
        <v>1528.2</v>
      </c>
    </row>
    <row r="15" spans="1:11" ht="21.75" customHeight="1">
      <c r="A15" s="300" t="s">
        <v>148</v>
      </c>
      <c r="B15" s="406" t="s">
        <v>149</v>
      </c>
      <c r="C15" s="407"/>
      <c r="D15" s="408">
        <v>3</v>
      </c>
      <c r="E15" s="409">
        <v>1</v>
      </c>
      <c r="F15" s="408">
        <v>28</v>
      </c>
      <c r="G15" s="410">
        <f t="shared" si="0"/>
        <v>302.40000000000003</v>
      </c>
      <c r="H15" s="411">
        <v>39</v>
      </c>
      <c r="I15" s="408">
        <v>5.7</v>
      </c>
      <c r="J15" s="412">
        <f t="shared" si="1"/>
        <v>800.2800000000001</v>
      </c>
      <c r="K15" s="412">
        <f t="shared" si="2"/>
        <v>1102.68</v>
      </c>
    </row>
    <row r="16" spans="1:11" ht="21.75" customHeight="1" thickBot="1">
      <c r="A16" s="311"/>
      <c r="B16" s="405" t="s">
        <v>150</v>
      </c>
      <c r="C16" s="393"/>
      <c r="D16" s="394">
        <v>3</v>
      </c>
      <c r="E16" s="395">
        <v>1</v>
      </c>
      <c r="F16" s="394">
        <v>28</v>
      </c>
      <c r="G16" s="396">
        <f t="shared" si="0"/>
        <v>302.40000000000003</v>
      </c>
      <c r="H16" s="397">
        <v>42</v>
      </c>
      <c r="I16" s="394">
        <v>5.7</v>
      </c>
      <c r="J16" s="398">
        <f t="shared" si="1"/>
        <v>861.84</v>
      </c>
      <c r="K16" s="398">
        <f t="shared" si="2"/>
        <v>1164.24</v>
      </c>
    </row>
    <row r="17" spans="1:11" ht="21.75" customHeight="1">
      <c r="A17" s="300" t="s">
        <v>151</v>
      </c>
      <c r="B17" s="406" t="s">
        <v>152</v>
      </c>
      <c r="C17" s="407" t="s">
        <v>72</v>
      </c>
      <c r="D17" s="408">
        <v>3</v>
      </c>
      <c r="E17" s="409">
        <v>1</v>
      </c>
      <c r="F17" s="408">
        <v>28</v>
      </c>
      <c r="G17" s="410">
        <f t="shared" si="0"/>
        <v>302.40000000000003</v>
      </c>
      <c r="H17" s="411">
        <v>42</v>
      </c>
      <c r="I17" s="408">
        <v>5.7</v>
      </c>
      <c r="J17" s="412">
        <f t="shared" si="1"/>
        <v>861.84</v>
      </c>
      <c r="K17" s="412">
        <f t="shared" si="2"/>
        <v>1164.24</v>
      </c>
    </row>
    <row r="18" spans="1:11" ht="21.75" customHeight="1">
      <c r="A18" s="311"/>
      <c r="B18" s="405" t="s">
        <v>153</v>
      </c>
      <c r="C18" s="393" t="s">
        <v>72</v>
      </c>
      <c r="D18" s="394">
        <v>3</v>
      </c>
      <c r="E18" s="395">
        <v>1</v>
      </c>
      <c r="F18" s="394">
        <v>28</v>
      </c>
      <c r="G18" s="396">
        <f t="shared" si="0"/>
        <v>302.40000000000003</v>
      </c>
      <c r="H18" s="397">
        <v>35</v>
      </c>
      <c r="I18" s="394">
        <v>5.7</v>
      </c>
      <c r="J18" s="398">
        <f t="shared" si="1"/>
        <v>718.2</v>
      </c>
      <c r="K18" s="398">
        <f t="shared" si="2"/>
        <v>1020.6000000000001</v>
      </c>
    </row>
    <row r="19" spans="1:11" ht="21.75" customHeight="1" thickBot="1">
      <c r="A19" s="39"/>
      <c r="B19" s="166" t="s">
        <v>154</v>
      </c>
      <c r="C19" s="399" t="s">
        <v>72</v>
      </c>
      <c r="D19" s="400">
        <v>3</v>
      </c>
      <c r="E19" s="401">
        <v>2</v>
      </c>
      <c r="F19" s="400">
        <v>28</v>
      </c>
      <c r="G19" s="402">
        <f t="shared" si="0"/>
        <v>604.8000000000001</v>
      </c>
      <c r="H19" s="403">
        <v>28</v>
      </c>
      <c r="I19" s="400">
        <v>5.7</v>
      </c>
      <c r="J19" s="404">
        <f t="shared" si="1"/>
        <v>574.56</v>
      </c>
      <c r="K19" s="404">
        <f t="shared" si="2"/>
        <v>1179.3600000000001</v>
      </c>
    </row>
    <row r="20" spans="1:11" ht="21.75" customHeight="1">
      <c r="A20" s="311" t="s">
        <v>155</v>
      </c>
      <c r="B20" s="405" t="s">
        <v>156</v>
      </c>
      <c r="C20" s="393" t="s">
        <v>72</v>
      </c>
      <c r="D20" s="394">
        <v>3</v>
      </c>
      <c r="E20" s="395">
        <v>1</v>
      </c>
      <c r="F20" s="394">
        <v>28</v>
      </c>
      <c r="G20" s="396">
        <f t="shared" si="0"/>
        <v>302.40000000000003</v>
      </c>
      <c r="H20" s="397">
        <v>28</v>
      </c>
      <c r="I20" s="394">
        <v>5.7</v>
      </c>
      <c r="J20" s="398">
        <f t="shared" si="1"/>
        <v>574.56</v>
      </c>
      <c r="K20" s="398">
        <f t="shared" si="2"/>
        <v>876.96</v>
      </c>
    </row>
    <row r="21" spans="1:11" ht="21.75" customHeight="1" thickBot="1">
      <c r="A21" s="39"/>
      <c r="B21" s="166" t="s">
        <v>157</v>
      </c>
      <c r="C21" s="399" t="s">
        <v>72</v>
      </c>
      <c r="D21" s="400">
        <v>3</v>
      </c>
      <c r="E21" s="401">
        <v>1</v>
      </c>
      <c r="F21" s="400">
        <v>28</v>
      </c>
      <c r="G21" s="402">
        <f t="shared" si="0"/>
        <v>302.40000000000003</v>
      </c>
      <c r="H21" s="403">
        <v>7</v>
      </c>
      <c r="I21" s="400">
        <v>5.7</v>
      </c>
      <c r="J21" s="404">
        <f t="shared" si="1"/>
        <v>143.64</v>
      </c>
      <c r="K21" s="404">
        <f t="shared" si="2"/>
        <v>446.04</v>
      </c>
    </row>
    <row r="22" spans="1:11" ht="21.75" customHeight="1">
      <c r="A22" s="311" t="s">
        <v>158</v>
      </c>
      <c r="B22" s="405" t="s">
        <v>159</v>
      </c>
      <c r="C22" s="393" t="s">
        <v>72</v>
      </c>
      <c r="D22" s="394">
        <v>3</v>
      </c>
      <c r="E22" s="395">
        <v>1</v>
      </c>
      <c r="F22" s="394">
        <v>28</v>
      </c>
      <c r="G22" s="396">
        <f t="shared" si="0"/>
        <v>302.40000000000003</v>
      </c>
      <c r="H22" s="397">
        <v>3</v>
      </c>
      <c r="I22" s="394">
        <v>5.7</v>
      </c>
      <c r="J22" s="398">
        <f t="shared" si="1"/>
        <v>61.56000000000001</v>
      </c>
      <c r="K22" s="398">
        <f t="shared" si="2"/>
        <v>363.96000000000004</v>
      </c>
    </row>
    <row r="23" spans="1:11" ht="21.75" customHeight="1" thickBot="1">
      <c r="A23" s="311"/>
      <c r="B23" s="405" t="s">
        <v>160</v>
      </c>
      <c r="C23" s="393" t="s">
        <v>72</v>
      </c>
      <c r="D23" s="394">
        <v>3</v>
      </c>
      <c r="E23" s="395">
        <v>2</v>
      </c>
      <c r="F23" s="394">
        <v>28</v>
      </c>
      <c r="G23" s="396">
        <f t="shared" si="0"/>
        <v>604.8000000000001</v>
      </c>
      <c r="H23" s="397">
        <v>6</v>
      </c>
      <c r="I23" s="394">
        <v>5.7</v>
      </c>
      <c r="J23" s="398">
        <f t="shared" si="1"/>
        <v>123.12000000000002</v>
      </c>
      <c r="K23" s="398">
        <f t="shared" si="2"/>
        <v>727.9200000000001</v>
      </c>
    </row>
    <row r="24" spans="1:11" ht="21.75" customHeight="1">
      <c r="A24" s="300" t="s">
        <v>161</v>
      </c>
      <c r="B24" s="406" t="s">
        <v>162</v>
      </c>
      <c r="C24" s="407" t="s">
        <v>72</v>
      </c>
      <c r="D24" s="408">
        <v>3</v>
      </c>
      <c r="E24" s="409">
        <v>1</v>
      </c>
      <c r="F24" s="408">
        <v>28</v>
      </c>
      <c r="G24" s="410">
        <f t="shared" si="0"/>
        <v>302.40000000000003</v>
      </c>
      <c r="H24" s="411">
        <v>0</v>
      </c>
      <c r="I24" s="408">
        <v>5.7</v>
      </c>
      <c r="J24" s="412">
        <f t="shared" si="1"/>
        <v>0</v>
      </c>
      <c r="K24" s="412">
        <f t="shared" si="2"/>
        <v>302.40000000000003</v>
      </c>
    </row>
    <row r="25" spans="1:11" ht="21.75" customHeight="1" thickBot="1">
      <c r="A25" s="311"/>
      <c r="B25" s="405" t="s">
        <v>163</v>
      </c>
      <c r="C25" s="393" t="s">
        <v>72</v>
      </c>
      <c r="D25" s="394">
        <v>3</v>
      </c>
      <c r="E25" s="395">
        <v>1</v>
      </c>
      <c r="F25" s="394">
        <v>28</v>
      </c>
      <c r="G25" s="396">
        <f t="shared" si="0"/>
        <v>302.40000000000003</v>
      </c>
      <c r="H25" s="397">
        <v>0</v>
      </c>
      <c r="I25" s="394">
        <v>5.7</v>
      </c>
      <c r="J25" s="398">
        <f t="shared" si="1"/>
        <v>0</v>
      </c>
      <c r="K25" s="398">
        <f t="shared" si="2"/>
        <v>302.40000000000003</v>
      </c>
    </row>
    <row r="26" spans="1:11" ht="21.75" customHeight="1">
      <c r="A26" s="300" t="s">
        <v>164</v>
      </c>
      <c r="B26" s="406" t="s">
        <v>165</v>
      </c>
      <c r="C26" s="407" t="s">
        <v>72</v>
      </c>
      <c r="D26" s="408">
        <v>3</v>
      </c>
      <c r="E26" s="409">
        <v>1</v>
      </c>
      <c r="F26" s="408">
        <v>28</v>
      </c>
      <c r="G26" s="410">
        <f t="shared" si="0"/>
        <v>302.40000000000003</v>
      </c>
      <c r="H26" s="411">
        <v>0</v>
      </c>
      <c r="I26" s="408">
        <v>5.7</v>
      </c>
      <c r="J26" s="412">
        <f t="shared" si="1"/>
        <v>0</v>
      </c>
      <c r="K26" s="412">
        <f t="shared" si="2"/>
        <v>302.40000000000003</v>
      </c>
    </row>
    <row r="27" spans="1:11" ht="21.75" customHeight="1" thickBot="1">
      <c r="A27" s="311"/>
      <c r="B27" s="405" t="s">
        <v>166</v>
      </c>
      <c r="C27" s="393" t="s">
        <v>72</v>
      </c>
      <c r="D27" s="394">
        <v>3</v>
      </c>
      <c r="E27" s="395">
        <v>1</v>
      </c>
      <c r="F27" s="394">
        <v>28</v>
      </c>
      <c r="G27" s="396">
        <f t="shared" si="0"/>
        <v>302.40000000000003</v>
      </c>
      <c r="H27" s="397">
        <v>0</v>
      </c>
      <c r="I27" s="394">
        <v>5.7</v>
      </c>
      <c r="J27" s="398">
        <f t="shared" si="1"/>
        <v>0</v>
      </c>
      <c r="K27" s="398">
        <f t="shared" si="2"/>
        <v>302.40000000000003</v>
      </c>
    </row>
    <row r="28" spans="1:11" ht="21.75" customHeight="1">
      <c r="A28" s="300" t="s">
        <v>167</v>
      </c>
      <c r="B28" s="406" t="s">
        <v>168</v>
      </c>
      <c r="C28" s="407" t="s">
        <v>72</v>
      </c>
      <c r="D28" s="408">
        <v>3</v>
      </c>
      <c r="E28" s="409">
        <v>1</v>
      </c>
      <c r="F28" s="408">
        <v>28</v>
      </c>
      <c r="G28" s="410">
        <f t="shared" si="0"/>
        <v>302.40000000000003</v>
      </c>
      <c r="H28" s="411">
        <v>6</v>
      </c>
      <c r="I28" s="408" t="s">
        <v>73</v>
      </c>
      <c r="J28" s="412">
        <v>205.52</v>
      </c>
      <c r="K28" s="412">
        <f t="shared" si="2"/>
        <v>507.9200000000001</v>
      </c>
    </row>
    <row r="29" spans="1:11" ht="21.75" customHeight="1">
      <c r="A29" s="311"/>
      <c r="B29" s="405" t="s">
        <v>169</v>
      </c>
      <c r="C29" s="393" t="s">
        <v>72</v>
      </c>
      <c r="D29" s="394">
        <v>3</v>
      </c>
      <c r="E29" s="395">
        <v>2</v>
      </c>
      <c r="F29" s="394">
        <v>28</v>
      </c>
      <c r="G29" s="396">
        <f t="shared" si="0"/>
        <v>604.8000000000001</v>
      </c>
      <c r="H29" s="397">
        <v>3</v>
      </c>
      <c r="I29" s="394" t="s">
        <v>73</v>
      </c>
      <c r="J29" s="398">
        <v>102.76</v>
      </c>
      <c r="K29" s="398">
        <f t="shared" si="2"/>
        <v>707.5600000000001</v>
      </c>
    </row>
    <row r="30" spans="1:11" ht="21.75" customHeight="1" thickBot="1">
      <c r="A30" s="39"/>
      <c r="B30" s="166" t="s">
        <v>170</v>
      </c>
      <c r="C30" s="399" t="s">
        <v>74</v>
      </c>
      <c r="D30" s="400">
        <v>3</v>
      </c>
      <c r="E30" s="401">
        <v>0</v>
      </c>
      <c r="F30" s="400">
        <v>28</v>
      </c>
      <c r="G30" s="402">
        <f t="shared" si="0"/>
        <v>0</v>
      </c>
      <c r="H30" s="403">
        <v>4.5</v>
      </c>
      <c r="I30" s="400" t="s">
        <v>73</v>
      </c>
      <c r="J30" s="404">
        <v>143.96</v>
      </c>
      <c r="K30" s="404">
        <f t="shared" si="2"/>
        <v>143.96</v>
      </c>
    </row>
    <row r="31" spans="1:11" ht="21.75" customHeight="1">
      <c r="A31" s="311" t="s">
        <v>171</v>
      </c>
      <c r="B31" s="405" t="s">
        <v>172</v>
      </c>
      <c r="C31" s="393" t="s">
        <v>75</v>
      </c>
      <c r="D31" s="394">
        <v>3</v>
      </c>
      <c r="E31" s="395">
        <v>1</v>
      </c>
      <c r="F31" s="394">
        <v>28</v>
      </c>
      <c r="G31" s="396">
        <f t="shared" si="0"/>
        <v>302.40000000000003</v>
      </c>
      <c r="H31" s="397">
        <v>4.5</v>
      </c>
      <c r="I31" s="394" t="s">
        <v>73</v>
      </c>
      <c r="J31" s="398">
        <v>132.54</v>
      </c>
      <c r="K31" s="398">
        <f t="shared" si="2"/>
        <v>434.94000000000005</v>
      </c>
    </row>
    <row r="32" spans="1:11" ht="21.75" customHeight="1" thickBot="1">
      <c r="A32" s="39"/>
      <c r="B32" s="166" t="s">
        <v>173</v>
      </c>
      <c r="C32" s="399" t="s">
        <v>75</v>
      </c>
      <c r="D32" s="400">
        <v>3</v>
      </c>
      <c r="E32" s="401">
        <v>1</v>
      </c>
      <c r="F32" s="400">
        <v>28</v>
      </c>
      <c r="G32" s="402">
        <f t="shared" si="0"/>
        <v>302.40000000000003</v>
      </c>
      <c r="H32" s="403">
        <v>3</v>
      </c>
      <c r="I32" s="400" t="s">
        <v>73</v>
      </c>
      <c r="J32" s="404">
        <v>143.96</v>
      </c>
      <c r="K32" s="404">
        <f t="shared" si="2"/>
        <v>446.36</v>
      </c>
    </row>
    <row r="33" spans="1:11" ht="21.75" customHeight="1" thickBot="1">
      <c r="A33" s="39" t="s">
        <v>32</v>
      </c>
      <c r="B33" s="178"/>
      <c r="C33" s="413"/>
      <c r="D33" s="413"/>
      <c r="E33" s="414">
        <f>SUM(E7:E32)</f>
        <v>29</v>
      </c>
      <c r="F33" s="415"/>
      <c r="G33" s="402">
        <f>SUM(G7:G32)</f>
        <v>8769.599999999999</v>
      </c>
      <c r="H33" s="416">
        <f>SUM(H7:H32)</f>
        <v>450.75</v>
      </c>
      <c r="I33" s="413"/>
      <c r="J33" s="404">
        <f>SUM(J7:J32)</f>
        <v>9547.21</v>
      </c>
      <c r="K33" s="404">
        <f>SUM(K7:K32)</f>
        <v>18316.81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7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3" t="s">
        <v>19</v>
      </c>
      <c r="B1" s="5"/>
      <c r="C1" s="5"/>
      <c r="E1" s="5"/>
      <c r="F1" s="6" t="s">
        <v>76</v>
      </c>
      <c r="G1" s="5"/>
      <c r="H1" s="5"/>
      <c r="I1" s="5"/>
      <c r="J1" s="5"/>
    </row>
    <row r="2" spans="1:10" ht="12" customHeight="1">
      <c r="A2" s="43" t="s">
        <v>21</v>
      </c>
      <c r="B2" s="5"/>
      <c r="C2" s="5"/>
      <c r="E2" s="5"/>
      <c r="F2" s="151" t="s">
        <v>77</v>
      </c>
      <c r="G2" s="5"/>
      <c r="H2" s="5"/>
      <c r="I2" s="5"/>
      <c r="J2" s="5"/>
    </row>
    <row r="3" spans="1:10" ht="19.5" customHeight="1" thickBot="1">
      <c r="A3"/>
      <c r="B3" s="5"/>
      <c r="C3" s="5"/>
      <c r="E3" s="5"/>
      <c r="F3" s="5"/>
      <c r="G3" s="5"/>
      <c r="H3" s="5"/>
      <c r="I3" s="5"/>
      <c r="J3" s="5"/>
    </row>
    <row r="4" spans="1:12" ht="14.25" customHeight="1">
      <c r="A4" s="152"/>
      <c r="B4" s="153"/>
      <c r="C4" s="154"/>
      <c r="D4" s="155"/>
      <c r="E4" s="154"/>
      <c r="F4" s="154"/>
      <c r="G4" s="156" t="s">
        <v>78</v>
      </c>
      <c r="H4" s="156" t="s">
        <v>79</v>
      </c>
      <c r="I4" s="154"/>
      <c r="J4" s="153"/>
      <c r="K4" s="157" t="s">
        <v>81</v>
      </c>
      <c r="L4" s="158"/>
    </row>
    <row r="5" spans="1:12" ht="19.5" customHeight="1" thickBot="1">
      <c r="A5" s="159" t="s">
        <v>24</v>
      </c>
      <c r="B5" s="160" t="s">
        <v>25</v>
      </c>
      <c r="C5" s="161" t="s">
        <v>82</v>
      </c>
      <c r="D5" s="162" t="s">
        <v>83</v>
      </c>
      <c r="E5" s="162" t="s">
        <v>84</v>
      </c>
      <c r="F5" s="162" t="s">
        <v>85</v>
      </c>
      <c r="G5" s="162" t="s">
        <v>86</v>
      </c>
      <c r="H5" s="163" t="s">
        <v>87</v>
      </c>
      <c r="I5" s="162" t="s">
        <v>88</v>
      </c>
      <c r="J5" s="164" t="s">
        <v>32</v>
      </c>
      <c r="K5" s="165" t="s">
        <v>263</v>
      </c>
      <c r="L5" s="166" t="s">
        <v>34</v>
      </c>
    </row>
    <row r="6" spans="1:12" ht="12" customHeight="1">
      <c r="A6" s="22" t="s">
        <v>36</v>
      </c>
      <c r="B6" s="167" t="s">
        <v>137</v>
      </c>
      <c r="C6" s="149" t="s">
        <v>89</v>
      </c>
      <c r="D6" s="122"/>
      <c r="E6" s="122"/>
      <c r="F6" s="122">
        <v>10</v>
      </c>
      <c r="G6" s="122">
        <v>21</v>
      </c>
      <c r="H6" s="122"/>
      <c r="I6" s="122"/>
      <c r="J6" s="168">
        <f aca="true" t="shared" si="0" ref="J6:J32">SUM(C6:I6)</f>
        <v>31</v>
      </c>
      <c r="K6" s="61" t="s">
        <v>90</v>
      </c>
      <c r="L6" s="169">
        <v>14</v>
      </c>
    </row>
    <row r="7" spans="1:12" ht="12" customHeight="1" thickBot="1">
      <c r="A7" s="28"/>
      <c r="B7" s="81" t="s">
        <v>138</v>
      </c>
      <c r="C7" s="148" t="s">
        <v>89</v>
      </c>
      <c r="D7" s="127"/>
      <c r="E7" s="127"/>
      <c r="F7" s="127"/>
      <c r="G7" s="127">
        <v>10.5</v>
      </c>
      <c r="H7" s="127"/>
      <c r="I7" s="127"/>
      <c r="J7" s="170">
        <f t="shared" si="0"/>
        <v>10.5</v>
      </c>
      <c r="K7" s="171" t="s">
        <v>29</v>
      </c>
      <c r="L7" s="172">
        <v>7</v>
      </c>
    </row>
    <row r="8" spans="1:12" ht="12" customHeight="1">
      <c r="A8" s="32" t="s">
        <v>139</v>
      </c>
      <c r="B8" s="173" t="s">
        <v>140</v>
      </c>
      <c r="C8" s="145" t="s">
        <v>89</v>
      </c>
      <c r="D8" s="88"/>
      <c r="E8" s="88"/>
      <c r="F8" s="88"/>
      <c r="G8" s="88"/>
      <c r="H8" s="88"/>
      <c r="I8" s="88"/>
      <c r="J8" s="168">
        <f t="shared" si="0"/>
        <v>0</v>
      </c>
      <c r="K8" s="61" t="s">
        <v>29</v>
      </c>
      <c r="L8" s="169">
        <v>7</v>
      </c>
    </row>
    <row r="9" spans="1:12" ht="12" customHeight="1" thickBot="1">
      <c r="A9" s="28"/>
      <c r="B9" s="81" t="s">
        <v>141</v>
      </c>
      <c r="C9" s="148" t="s">
        <v>89</v>
      </c>
      <c r="D9" s="127"/>
      <c r="E9" s="127"/>
      <c r="F9" s="127"/>
      <c r="G9" s="127"/>
      <c r="H9" s="127"/>
      <c r="I9" s="127"/>
      <c r="J9" s="170">
        <f t="shared" si="0"/>
        <v>0</v>
      </c>
      <c r="K9" s="171" t="s">
        <v>29</v>
      </c>
      <c r="L9" s="172">
        <v>7</v>
      </c>
    </row>
    <row r="10" spans="1:12" ht="12" customHeight="1">
      <c r="A10" s="32" t="s">
        <v>142</v>
      </c>
      <c r="B10" s="173" t="s">
        <v>143</v>
      </c>
      <c r="C10" s="145" t="s">
        <v>89</v>
      </c>
      <c r="D10" s="88"/>
      <c r="E10" s="88"/>
      <c r="F10" s="88"/>
      <c r="G10" s="88"/>
      <c r="H10" s="88"/>
      <c r="I10" s="88"/>
      <c r="J10" s="168">
        <f t="shared" si="0"/>
        <v>0</v>
      </c>
      <c r="K10" s="61" t="s">
        <v>29</v>
      </c>
      <c r="L10" s="169">
        <v>7</v>
      </c>
    </row>
    <row r="11" spans="1:12" ht="12" customHeight="1" thickBot="1">
      <c r="A11" s="32"/>
      <c r="B11" s="173" t="s">
        <v>144</v>
      </c>
      <c r="C11" s="145" t="s">
        <v>89</v>
      </c>
      <c r="D11" s="88"/>
      <c r="E11" s="88"/>
      <c r="F11" s="88"/>
      <c r="G11" s="88"/>
      <c r="H11" s="88"/>
      <c r="I11" s="88"/>
      <c r="J11" s="168">
        <f t="shared" si="0"/>
        <v>0</v>
      </c>
      <c r="K11" s="61" t="s">
        <v>29</v>
      </c>
      <c r="L11" s="169">
        <v>7</v>
      </c>
    </row>
    <row r="12" spans="1:12" ht="12" customHeight="1">
      <c r="A12" s="22" t="s">
        <v>145</v>
      </c>
      <c r="B12" s="174" t="s">
        <v>146</v>
      </c>
      <c r="C12" s="149" t="s">
        <v>89</v>
      </c>
      <c r="D12" s="122"/>
      <c r="E12" s="122"/>
      <c r="F12" s="122"/>
      <c r="G12" s="122"/>
      <c r="H12" s="122"/>
      <c r="I12" s="122"/>
      <c r="J12" s="175">
        <f t="shared" si="0"/>
        <v>0</v>
      </c>
      <c r="K12" s="176" t="s">
        <v>29</v>
      </c>
      <c r="L12" s="177">
        <v>7</v>
      </c>
    </row>
    <row r="13" spans="1:12" ht="12" customHeight="1" thickBot="1">
      <c r="A13" s="32"/>
      <c r="B13" s="173" t="s">
        <v>147</v>
      </c>
      <c r="C13" s="145" t="s">
        <v>89</v>
      </c>
      <c r="D13" s="88"/>
      <c r="E13" s="88"/>
      <c r="F13" s="88"/>
      <c r="G13" s="88"/>
      <c r="H13" s="88"/>
      <c r="I13" s="88"/>
      <c r="J13" s="168">
        <f t="shared" si="0"/>
        <v>0</v>
      </c>
      <c r="K13" s="61" t="s">
        <v>29</v>
      </c>
      <c r="L13" s="169">
        <v>7</v>
      </c>
    </row>
    <row r="14" spans="1:12" ht="12" customHeight="1">
      <c r="A14" s="22" t="s">
        <v>148</v>
      </c>
      <c r="B14" s="174" t="s">
        <v>149</v>
      </c>
      <c r="C14" s="149" t="s">
        <v>89</v>
      </c>
      <c r="D14" s="122"/>
      <c r="E14" s="122"/>
      <c r="F14" s="122"/>
      <c r="G14" s="122"/>
      <c r="H14" s="122" t="s">
        <v>89</v>
      </c>
      <c r="I14" s="122"/>
      <c r="J14" s="175">
        <f t="shared" si="0"/>
        <v>0</v>
      </c>
      <c r="K14" s="176" t="s">
        <v>29</v>
      </c>
      <c r="L14" s="177">
        <v>7</v>
      </c>
    </row>
    <row r="15" spans="1:12" ht="12" customHeight="1" thickBot="1">
      <c r="A15" s="32"/>
      <c r="B15" s="173" t="s">
        <v>150</v>
      </c>
      <c r="C15" s="145" t="s">
        <v>89</v>
      </c>
      <c r="D15" s="88"/>
      <c r="E15" s="88"/>
      <c r="F15" s="88"/>
      <c r="G15" s="88"/>
      <c r="H15" s="88" t="s">
        <v>89</v>
      </c>
      <c r="I15" s="88"/>
      <c r="J15" s="168">
        <f t="shared" si="0"/>
        <v>0</v>
      </c>
      <c r="K15" s="61" t="s">
        <v>29</v>
      </c>
      <c r="L15" s="169">
        <v>7</v>
      </c>
    </row>
    <row r="16" spans="1:12" ht="12" customHeight="1">
      <c r="A16" s="22" t="s">
        <v>151</v>
      </c>
      <c r="B16" s="174" t="s">
        <v>152</v>
      </c>
      <c r="C16" s="149" t="s">
        <v>89</v>
      </c>
      <c r="D16" s="122"/>
      <c r="E16" s="122"/>
      <c r="F16" s="122"/>
      <c r="G16" s="122"/>
      <c r="H16" s="122" t="s">
        <v>89</v>
      </c>
      <c r="I16" s="122"/>
      <c r="J16" s="175">
        <f t="shared" si="0"/>
        <v>0</v>
      </c>
      <c r="K16" s="176" t="s">
        <v>29</v>
      </c>
      <c r="L16" s="177">
        <v>7</v>
      </c>
    </row>
    <row r="17" spans="1:12" ht="12" customHeight="1">
      <c r="A17" s="32"/>
      <c r="B17" s="173" t="s">
        <v>153</v>
      </c>
      <c r="C17" s="145" t="s">
        <v>89</v>
      </c>
      <c r="D17" s="88"/>
      <c r="E17" s="88"/>
      <c r="F17" s="88"/>
      <c r="G17" s="88"/>
      <c r="H17" s="88" t="s">
        <v>89</v>
      </c>
      <c r="I17" s="88"/>
      <c r="J17" s="168">
        <f t="shared" si="0"/>
        <v>0</v>
      </c>
      <c r="K17" s="61" t="s">
        <v>29</v>
      </c>
      <c r="L17" s="169">
        <v>7</v>
      </c>
    </row>
    <row r="18" spans="1:12" ht="12" customHeight="1" thickBot="1">
      <c r="A18" s="28"/>
      <c r="B18" s="81" t="s">
        <v>154</v>
      </c>
      <c r="C18" s="148" t="s">
        <v>89</v>
      </c>
      <c r="D18" s="127"/>
      <c r="E18" s="127"/>
      <c r="F18" s="127"/>
      <c r="G18" s="127"/>
      <c r="H18" s="127"/>
      <c r="I18" s="127">
        <v>5</v>
      </c>
      <c r="J18" s="170">
        <f t="shared" si="0"/>
        <v>5</v>
      </c>
      <c r="K18" s="171" t="s">
        <v>29</v>
      </c>
      <c r="L18" s="172">
        <v>7</v>
      </c>
    </row>
    <row r="19" spans="1:12" ht="12" customHeight="1">
      <c r="A19" s="32" t="s">
        <v>155</v>
      </c>
      <c r="B19" s="173" t="s">
        <v>156</v>
      </c>
      <c r="C19" s="145" t="s">
        <v>89</v>
      </c>
      <c r="D19" s="88"/>
      <c r="E19" s="88"/>
      <c r="F19" s="88"/>
      <c r="G19" s="88"/>
      <c r="H19" s="88"/>
      <c r="I19" s="88">
        <v>5</v>
      </c>
      <c r="J19" s="168">
        <f t="shared" si="0"/>
        <v>5</v>
      </c>
      <c r="K19" s="61" t="s">
        <v>29</v>
      </c>
      <c r="L19" s="169">
        <v>7</v>
      </c>
    </row>
    <row r="20" spans="1:12" ht="12" customHeight="1" thickBot="1">
      <c r="A20" s="28"/>
      <c r="B20" s="81" t="s">
        <v>157</v>
      </c>
      <c r="C20" s="148" t="s">
        <v>89</v>
      </c>
      <c r="D20" s="127"/>
      <c r="E20" s="127"/>
      <c r="F20" s="127"/>
      <c r="G20" s="127"/>
      <c r="H20" s="127" t="s">
        <v>89</v>
      </c>
      <c r="I20" s="127">
        <v>5</v>
      </c>
      <c r="J20" s="170">
        <f t="shared" si="0"/>
        <v>5</v>
      </c>
      <c r="K20" s="171" t="s">
        <v>29</v>
      </c>
      <c r="L20" s="172">
        <v>7</v>
      </c>
    </row>
    <row r="21" spans="1:12" ht="12" customHeight="1">
      <c r="A21" s="32" t="s">
        <v>158</v>
      </c>
      <c r="B21" s="173" t="s">
        <v>159</v>
      </c>
      <c r="C21" s="145" t="s">
        <v>89</v>
      </c>
      <c r="D21" s="88"/>
      <c r="E21" s="88"/>
      <c r="F21" s="88"/>
      <c r="G21" s="88"/>
      <c r="H21" s="88" t="s">
        <v>89</v>
      </c>
      <c r="I21" s="88">
        <v>5</v>
      </c>
      <c r="J21" s="168">
        <f t="shared" si="0"/>
        <v>5</v>
      </c>
      <c r="K21" s="61" t="s">
        <v>29</v>
      </c>
      <c r="L21" s="169">
        <v>7</v>
      </c>
    </row>
    <row r="22" spans="1:12" ht="12" customHeight="1" thickBot="1">
      <c r="A22" s="32"/>
      <c r="B22" s="173" t="s">
        <v>160</v>
      </c>
      <c r="C22" s="145" t="s">
        <v>89</v>
      </c>
      <c r="D22" s="88"/>
      <c r="E22" s="88"/>
      <c r="F22" s="88"/>
      <c r="G22" s="88"/>
      <c r="H22" s="88" t="s">
        <v>89</v>
      </c>
      <c r="I22" s="88"/>
      <c r="J22" s="168">
        <f t="shared" si="0"/>
        <v>0</v>
      </c>
      <c r="K22" s="61" t="s">
        <v>29</v>
      </c>
      <c r="L22" s="169">
        <v>7</v>
      </c>
    </row>
    <row r="23" spans="1:12" ht="12" customHeight="1">
      <c r="A23" s="22" t="s">
        <v>161</v>
      </c>
      <c r="B23" s="174" t="s">
        <v>162</v>
      </c>
      <c r="C23" s="149" t="s">
        <v>89</v>
      </c>
      <c r="D23" s="122"/>
      <c r="E23" s="122"/>
      <c r="F23" s="122"/>
      <c r="G23" s="122"/>
      <c r="H23" s="122" t="s">
        <v>89</v>
      </c>
      <c r="I23" s="122"/>
      <c r="J23" s="175">
        <f t="shared" si="0"/>
        <v>0</v>
      </c>
      <c r="K23" s="176" t="s">
        <v>29</v>
      </c>
      <c r="L23" s="177">
        <v>7</v>
      </c>
    </row>
    <row r="24" spans="1:12" ht="12" customHeight="1" thickBot="1">
      <c r="A24" s="32"/>
      <c r="B24" s="173" t="s">
        <v>163</v>
      </c>
      <c r="C24" s="145" t="s">
        <v>89</v>
      </c>
      <c r="D24" s="88"/>
      <c r="E24" s="88"/>
      <c r="F24" s="88"/>
      <c r="G24" s="88"/>
      <c r="H24" s="88" t="s">
        <v>89</v>
      </c>
      <c r="I24" s="88"/>
      <c r="J24" s="168">
        <f t="shared" si="0"/>
        <v>0</v>
      </c>
      <c r="K24" s="61" t="s">
        <v>29</v>
      </c>
      <c r="L24" s="169">
        <v>7</v>
      </c>
    </row>
    <row r="25" spans="1:12" ht="12" customHeight="1">
      <c r="A25" s="22" t="s">
        <v>164</v>
      </c>
      <c r="B25" s="174" t="s">
        <v>165</v>
      </c>
      <c r="C25" s="149" t="s">
        <v>89</v>
      </c>
      <c r="D25" s="122"/>
      <c r="E25" s="122"/>
      <c r="F25" s="122"/>
      <c r="G25" s="122"/>
      <c r="H25" s="122"/>
      <c r="I25" s="122"/>
      <c r="J25" s="175">
        <f t="shared" si="0"/>
        <v>0</v>
      </c>
      <c r="K25" s="176" t="s">
        <v>29</v>
      </c>
      <c r="L25" s="177">
        <v>7</v>
      </c>
    </row>
    <row r="26" spans="1:12" ht="12" customHeight="1" thickBot="1">
      <c r="A26" s="32"/>
      <c r="B26" s="173" t="s">
        <v>166</v>
      </c>
      <c r="C26" s="145" t="s">
        <v>89</v>
      </c>
      <c r="D26" s="88"/>
      <c r="E26" s="88"/>
      <c r="F26" s="88"/>
      <c r="G26" s="88"/>
      <c r="H26" s="88"/>
      <c r="I26" s="88">
        <v>10</v>
      </c>
      <c r="J26" s="168">
        <f t="shared" si="0"/>
        <v>10</v>
      </c>
      <c r="K26" s="61" t="s">
        <v>29</v>
      </c>
      <c r="L26" s="169">
        <v>7</v>
      </c>
    </row>
    <row r="27" spans="1:12" ht="12" customHeight="1">
      <c r="A27" s="22" t="s">
        <v>167</v>
      </c>
      <c r="B27" s="174" t="s">
        <v>168</v>
      </c>
      <c r="C27" s="149" t="s">
        <v>89</v>
      </c>
      <c r="D27" s="122"/>
      <c r="E27" s="122"/>
      <c r="F27" s="122"/>
      <c r="G27" s="122"/>
      <c r="H27" s="122"/>
      <c r="I27" s="122">
        <v>10</v>
      </c>
      <c r="J27" s="175">
        <f t="shared" si="0"/>
        <v>10</v>
      </c>
      <c r="K27" s="176" t="s">
        <v>29</v>
      </c>
      <c r="L27" s="177">
        <v>7</v>
      </c>
    </row>
    <row r="28" spans="1:12" ht="12" customHeight="1">
      <c r="A28" s="32"/>
      <c r="B28" s="173" t="s">
        <v>169</v>
      </c>
      <c r="C28" s="145" t="s">
        <v>89</v>
      </c>
      <c r="D28" s="88"/>
      <c r="E28" s="88"/>
      <c r="F28" s="88"/>
      <c r="G28" s="88"/>
      <c r="H28" s="88"/>
      <c r="I28" s="88">
        <v>10</v>
      </c>
      <c r="J28" s="168">
        <f t="shared" si="0"/>
        <v>10</v>
      </c>
      <c r="K28" s="61" t="s">
        <v>29</v>
      </c>
      <c r="L28" s="169">
        <v>7</v>
      </c>
    </row>
    <row r="29" spans="1:12" ht="12" customHeight="1" thickBot="1">
      <c r="A29" s="28"/>
      <c r="B29" s="81" t="s">
        <v>170</v>
      </c>
      <c r="C29" s="148" t="s">
        <v>89</v>
      </c>
      <c r="D29" s="127"/>
      <c r="E29" s="127"/>
      <c r="F29" s="127"/>
      <c r="G29" s="127"/>
      <c r="H29" s="127"/>
      <c r="I29" s="127"/>
      <c r="J29" s="170">
        <f t="shared" si="0"/>
        <v>0</v>
      </c>
      <c r="K29" s="171" t="s">
        <v>29</v>
      </c>
      <c r="L29" s="172">
        <v>7</v>
      </c>
    </row>
    <row r="30" spans="1:12" ht="12" customHeight="1">
      <c r="A30" s="32" t="s">
        <v>171</v>
      </c>
      <c r="B30" s="173" t="s">
        <v>172</v>
      </c>
      <c r="C30" s="145" t="s">
        <v>89</v>
      </c>
      <c r="D30" s="88"/>
      <c r="E30" s="88"/>
      <c r="F30" s="88"/>
      <c r="G30" s="88"/>
      <c r="H30" s="88"/>
      <c r="I30" s="88"/>
      <c r="J30" s="168">
        <f t="shared" si="0"/>
        <v>0</v>
      </c>
      <c r="K30" s="61" t="s">
        <v>29</v>
      </c>
      <c r="L30" s="169">
        <v>7</v>
      </c>
    </row>
    <row r="31" spans="1:12" ht="12" customHeight="1" thickBot="1">
      <c r="A31" s="28"/>
      <c r="B31" s="81" t="s">
        <v>173</v>
      </c>
      <c r="C31" s="148" t="s">
        <v>89</v>
      </c>
      <c r="D31" s="127"/>
      <c r="E31" s="127"/>
      <c r="F31" s="127">
        <v>15</v>
      </c>
      <c r="G31" s="127"/>
      <c r="H31" s="127"/>
      <c r="I31" s="127"/>
      <c r="J31" s="170">
        <f t="shared" si="0"/>
        <v>15</v>
      </c>
      <c r="K31" s="171" t="s">
        <v>29</v>
      </c>
      <c r="L31" s="172">
        <v>7</v>
      </c>
    </row>
    <row r="32" spans="1:12" ht="12" customHeight="1" thickBot="1">
      <c r="A32" s="39" t="s">
        <v>32</v>
      </c>
      <c r="B32" s="178"/>
      <c r="C32" s="179">
        <f aca="true" t="shared" si="1" ref="C32:I32">SUM(C6:C31)</f>
        <v>0</v>
      </c>
      <c r="D32" s="180">
        <f t="shared" si="1"/>
        <v>0</v>
      </c>
      <c r="E32" s="180">
        <f t="shared" si="1"/>
        <v>0</v>
      </c>
      <c r="F32" s="180">
        <f t="shared" si="1"/>
        <v>25</v>
      </c>
      <c r="G32" s="180">
        <f t="shared" si="1"/>
        <v>31.5</v>
      </c>
      <c r="H32" s="180">
        <f t="shared" si="1"/>
        <v>0</v>
      </c>
      <c r="I32" s="180">
        <f t="shared" si="1"/>
        <v>50</v>
      </c>
      <c r="J32" s="170">
        <f t="shared" si="0"/>
        <v>106.5</v>
      </c>
      <c r="K32" s="452"/>
      <c r="L32" s="181">
        <f>SUM(L6:L31)</f>
        <v>189</v>
      </c>
    </row>
    <row r="33" spans="1:10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12" customHeight="1">
      <c r="D34" s="4" t="s">
        <v>91</v>
      </c>
    </row>
    <row r="35" ht="12" customHeight="1">
      <c r="D35" s="4" t="s">
        <v>92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L1" sqref="L1"/>
      <selection pane="bottomLeft" activeCell="A1" sqref="A1"/>
    </sheetView>
  </sheetViews>
  <sheetFormatPr defaultColWidth="11.00390625" defaultRowHeight="15.75" customHeight="1"/>
  <cols>
    <col min="1" max="16384" width="11.375" style="4" customWidth="1"/>
  </cols>
  <sheetData>
    <row r="1" spans="1:6" ht="15.75" customHeight="1">
      <c r="A1" s="43" t="s">
        <v>19</v>
      </c>
      <c r="F1" s="6" t="s">
        <v>93</v>
      </c>
    </row>
    <row r="2" spans="1:6" ht="15.75" customHeight="1">
      <c r="A2" s="43" t="s">
        <v>21</v>
      </c>
      <c r="F2" t="s">
        <v>94</v>
      </c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30"/>
      <c r="C4" s="130"/>
      <c r="D4" s="47" t="s">
        <v>95</v>
      </c>
      <c r="E4" s="118"/>
      <c r="F4" s="130" t="s">
        <v>96</v>
      </c>
      <c r="G4" s="47" t="s">
        <v>97</v>
      </c>
      <c r="H4" s="47"/>
      <c r="I4" s="118"/>
      <c r="J4" s="182" t="s">
        <v>98</v>
      </c>
    </row>
    <row r="5" spans="1:10" ht="15.75" customHeight="1" thickBot="1">
      <c r="A5" s="78" t="s">
        <v>24</v>
      </c>
      <c r="B5" s="80" t="s">
        <v>25</v>
      </c>
      <c r="C5" s="80" t="s">
        <v>99</v>
      </c>
      <c r="D5" s="53" t="s">
        <v>192</v>
      </c>
      <c r="E5" s="53" t="s">
        <v>35</v>
      </c>
      <c r="F5" s="80" t="s">
        <v>100</v>
      </c>
      <c r="G5" s="53" t="s">
        <v>192</v>
      </c>
      <c r="H5" s="53" t="s">
        <v>101</v>
      </c>
      <c r="I5" s="53" t="s">
        <v>35</v>
      </c>
      <c r="J5" s="55" t="s">
        <v>102</v>
      </c>
    </row>
    <row r="6" spans="1:10" ht="15.75" customHeight="1">
      <c r="A6" s="22" t="s">
        <v>36</v>
      </c>
      <c r="B6" s="23" t="s">
        <v>137</v>
      </c>
      <c r="C6" s="144">
        <v>84</v>
      </c>
      <c r="D6" s="144">
        <v>0</v>
      </c>
      <c r="E6" s="83">
        <f aca="true" t="shared" si="0" ref="E6:E32">IF(C6=0,0,PRODUCT(D6*J6/C6))</f>
        <v>0</v>
      </c>
      <c r="F6" s="144">
        <f aca="true" t="shared" si="1" ref="F6:F31">SUM(C6-G6)</f>
        <v>42</v>
      </c>
      <c r="G6" s="144">
        <v>42</v>
      </c>
      <c r="H6" s="122">
        <v>0.45</v>
      </c>
      <c r="I6" s="83">
        <f aca="true" t="shared" si="2" ref="I6:I31">PRODUCT(H6*G6)</f>
        <v>18.900000000000002</v>
      </c>
      <c r="J6" s="84">
        <f aca="true" t="shared" si="3" ref="J6:J31">IF(G6=0,0,PRODUCT(C6*I6/G6))</f>
        <v>37.800000000000004</v>
      </c>
    </row>
    <row r="7" spans="1:10" ht="15.75" customHeight="1" thickBot="1">
      <c r="A7" s="28"/>
      <c r="B7" s="20" t="s">
        <v>138</v>
      </c>
      <c r="C7" s="147"/>
      <c r="D7" s="147"/>
      <c r="E7" s="94">
        <f t="shared" si="0"/>
        <v>0</v>
      </c>
      <c r="F7" s="147">
        <f t="shared" si="1"/>
        <v>0</v>
      </c>
      <c r="G7" s="147"/>
      <c r="H7" s="127"/>
      <c r="I7" s="91">
        <f t="shared" si="2"/>
        <v>0</v>
      </c>
      <c r="J7" s="92">
        <f t="shared" si="3"/>
        <v>0</v>
      </c>
    </row>
    <row r="8" spans="1:10" ht="15.75" customHeight="1">
      <c r="A8" s="32" t="s">
        <v>139</v>
      </c>
      <c r="B8" s="33" t="s">
        <v>140</v>
      </c>
      <c r="C8" s="86"/>
      <c r="D8" s="86"/>
      <c r="E8" s="83">
        <f t="shared" si="0"/>
        <v>0</v>
      </c>
      <c r="F8" s="86">
        <f t="shared" si="1"/>
        <v>0</v>
      </c>
      <c r="G8" s="86"/>
      <c r="H8" s="88"/>
      <c r="I8" s="94">
        <f t="shared" si="2"/>
        <v>0</v>
      </c>
      <c r="J8" s="89">
        <f t="shared" si="3"/>
        <v>0</v>
      </c>
    </row>
    <row r="9" spans="1:10" ht="15.75" customHeight="1" thickBot="1">
      <c r="A9" s="28"/>
      <c r="B9" s="20" t="s">
        <v>141</v>
      </c>
      <c r="C9" s="147"/>
      <c r="D9" s="147"/>
      <c r="E9" s="94">
        <f t="shared" si="0"/>
        <v>0</v>
      </c>
      <c r="F9" s="147">
        <f t="shared" si="1"/>
        <v>0</v>
      </c>
      <c r="G9" s="147"/>
      <c r="H9" s="127"/>
      <c r="I9" s="91">
        <f t="shared" si="2"/>
        <v>0</v>
      </c>
      <c r="J9" s="92">
        <f t="shared" si="3"/>
        <v>0</v>
      </c>
    </row>
    <row r="10" spans="1:10" ht="15.75" customHeight="1">
      <c r="A10" s="32" t="s">
        <v>142</v>
      </c>
      <c r="B10" s="33" t="s">
        <v>143</v>
      </c>
      <c r="C10" s="86"/>
      <c r="D10" s="86"/>
      <c r="E10" s="83">
        <f t="shared" si="0"/>
        <v>0</v>
      </c>
      <c r="F10" s="86">
        <f t="shared" si="1"/>
        <v>0</v>
      </c>
      <c r="G10" s="86"/>
      <c r="H10" s="88"/>
      <c r="I10" s="94">
        <f t="shared" si="2"/>
        <v>0</v>
      </c>
      <c r="J10" s="89">
        <f t="shared" si="3"/>
        <v>0</v>
      </c>
    </row>
    <row r="11" spans="1:10" ht="15.75" customHeight="1" thickBot="1">
      <c r="A11" s="32"/>
      <c r="B11" s="33" t="s">
        <v>144</v>
      </c>
      <c r="C11" s="86"/>
      <c r="D11" s="86"/>
      <c r="E11" s="94">
        <f t="shared" si="0"/>
        <v>0</v>
      </c>
      <c r="F11" s="86">
        <f t="shared" si="1"/>
        <v>0</v>
      </c>
      <c r="G11" s="86"/>
      <c r="H11" s="88"/>
      <c r="I11" s="94">
        <f t="shared" si="2"/>
        <v>0</v>
      </c>
      <c r="J11" s="89">
        <f t="shared" si="3"/>
        <v>0</v>
      </c>
    </row>
    <row r="12" spans="1:10" ht="15.75" customHeight="1">
      <c r="A12" s="22" t="s">
        <v>145</v>
      </c>
      <c r="B12" s="24" t="s">
        <v>146</v>
      </c>
      <c r="C12" s="144"/>
      <c r="D12" s="144"/>
      <c r="E12" s="83">
        <f t="shared" si="0"/>
        <v>0</v>
      </c>
      <c r="F12" s="144">
        <f t="shared" si="1"/>
        <v>0</v>
      </c>
      <c r="G12" s="144"/>
      <c r="H12" s="122"/>
      <c r="I12" s="83">
        <f t="shared" si="2"/>
        <v>0</v>
      </c>
      <c r="J12" s="84">
        <f t="shared" si="3"/>
        <v>0</v>
      </c>
    </row>
    <row r="13" spans="1:10" ht="15.75" customHeight="1" thickBot="1">
      <c r="A13" s="32"/>
      <c r="B13" s="33" t="s">
        <v>147</v>
      </c>
      <c r="C13" s="86"/>
      <c r="D13" s="86"/>
      <c r="E13" s="94">
        <f t="shared" si="0"/>
        <v>0</v>
      </c>
      <c r="F13" s="86">
        <f t="shared" si="1"/>
        <v>0</v>
      </c>
      <c r="G13" s="86"/>
      <c r="H13" s="88"/>
      <c r="I13" s="94">
        <f t="shared" si="2"/>
        <v>0</v>
      </c>
      <c r="J13" s="89">
        <f t="shared" si="3"/>
        <v>0</v>
      </c>
    </row>
    <row r="14" spans="1:10" ht="15.75" customHeight="1">
      <c r="A14" s="22" t="s">
        <v>148</v>
      </c>
      <c r="B14" s="24" t="s">
        <v>149</v>
      </c>
      <c r="C14" s="144"/>
      <c r="D14" s="144"/>
      <c r="E14" s="83">
        <f t="shared" si="0"/>
        <v>0</v>
      </c>
      <c r="F14" s="144">
        <f t="shared" si="1"/>
        <v>0</v>
      </c>
      <c r="G14" s="144"/>
      <c r="H14" s="122"/>
      <c r="I14" s="83">
        <f t="shared" si="2"/>
        <v>0</v>
      </c>
      <c r="J14" s="84">
        <f t="shared" si="3"/>
        <v>0</v>
      </c>
    </row>
    <row r="15" spans="1:10" ht="15.75" customHeight="1" thickBot="1">
      <c r="A15" s="32"/>
      <c r="B15" s="33" t="s">
        <v>150</v>
      </c>
      <c r="C15" s="86"/>
      <c r="D15" s="86"/>
      <c r="E15" s="94">
        <f t="shared" si="0"/>
        <v>0</v>
      </c>
      <c r="F15" s="86">
        <f t="shared" si="1"/>
        <v>0</v>
      </c>
      <c r="G15" s="86"/>
      <c r="H15" s="88"/>
      <c r="I15" s="94">
        <f t="shared" si="2"/>
        <v>0</v>
      </c>
      <c r="J15" s="89">
        <f t="shared" si="3"/>
        <v>0</v>
      </c>
    </row>
    <row r="16" spans="1:10" ht="15.75" customHeight="1">
      <c r="A16" s="22" t="s">
        <v>151</v>
      </c>
      <c r="B16" s="24" t="s">
        <v>152</v>
      </c>
      <c r="C16" s="144"/>
      <c r="D16" s="144"/>
      <c r="E16" s="83">
        <f t="shared" si="0"/>
        <v>0</v>
      </c>
      <c r="F16" s="144">
        <f t="shared" si="1"/>
        <v>0</v>
      </c>
      <c r="G16" s="144"/>
      <c r="H16" s="122"/>
      <c r="I16" s="83">
        <f t="shared" si="2"/>
        <v>0</v>
      </c>
      <c r="J16" s="84">
        <f t="shared" si="3"/>
        <v>0</v>
      </c>
    </row>
    <row r="17" spans="1:10" ht="15.75" customHeight="1">
      <c r="A17" s="32"/>
      <c r="B17" s="33" t="s">
        <v>153</v>
      </c>
      <c r="C17" s="86"/>
      <c r="D17" s="86"/>
      <c r="E17" s="94">
        <f t="shared" si="0"/>
        <v>0</v>
      </c>
      <c r="F17" s="86">
        <f t="shared" si="1"/>
        <v>0</v>
      </c>
      <c r="G17" s="86"/>
      <c r="H17" s="88"/>
      <c r="I17" s="94">
        <f t="shared" si="2"/>
        <v>0</v>
      </c>
      <c r="J17" s="89">
        <f t="shared" si="3"/>
        <v>0</v>
      </c>
    </row>
    <row r="18" spans="1:10" ht="15.75" customHeight="1" thickBot="1">
      <c r="A18" s="28"/>
      <c r="B18" s="20" t="s">
        <v>154</v>
      </c>
      <c r="C18" s="147"/>
      <c r="D18" s="147"/>
      <c r="E18" s="94">
        <f t="shared" si="0"/>
        <v>0</v>
      </c>
      <c r="F18" s="147">
        <f t="shared" si="1"/>
        <v>0</v>
      </c>
      <c r="G18" s="147"/>
      <c r="H18" s="127"/>
      <c r="I18" s="91">
        <f t="shared" si="2"/>
        <v>0</v>
      </c>
      <c r="J18" s="92">
        <f t="shared" si="3"/>
        <v>0</v>
      </c>
    </row>
    <row r="19" spans="1:10" ht="15.75" customHeight="1">
      <c r="A19" s="32" t="s">
        <v>155</v>
      </c>
      <c r="B19" s="33" t="s">
        <v>156</v>
      </c>
      <c r="C19" s="86"/>
      <c r="D19" s="86"/>
      <c r="E19" s="83">
        <f t="shared" si="0"/>
        <v>0</v>
      </c>
      <c r="F19" s="86">
        <f t="shared" si="1"/>
        <v>0</v>
      </c>
      <c r="G19" s="86"/>
      <c r="H19" s="88"/>
      <c r="I19" s="94">
        <f t="shared" si="2"/>
        <v>0</v>
      </c>
      <c r="J19" s="89">
        <f t="shared" si="3"/>
        <v>0</v>
      </c>
    </row>
    <row r="20" spans="1:10" ht="15.75" customHeight="1" thickBot="1">
      <c r="A20" s="28"/>
      <c r="B20" s="20" t="s">
        <v>157</v>
      </c>
      <c r="C20" s="147"/>
      <c r="D20" s="147"/>
      <c r="E20" s="94">
        <f t="shared" si="0"/>
        <v>0</v>
      </c>
      <c r="F20" s="147">
        <f t="shared" si="1"/>
        <v>0</v>
      </c>
      <c r="G20" s="147"/>
      <c r="H20" s="127"/>
      <c r="I20" s="91">
        <f t="shared" si="2"/>
        <v>0</v>
      </c>
      <c r="J20" s="92">
        <f t="shared" si="3"/>
        <v>0</v>
      </c>
    </row>
    <row r="21" spans="1:10" ht="15.75" customHeight="1">
      <c r="A21" s="32" t="s">
        <v>158</v>
      </c>
      <c r="B21" s="33" t="s">
        <v>159</v>
      </c>
      <c r="C21" s="86"/>
      <c r="D21" s="86"/>
      <c r="E21" s="83">
        <f t="shared" si="0"/>
        <v>0</v>
      </c>
      <c r="F21" s="86">
        <f t="shared" si="1"/>
        <v>0</v>
      </c>
      <c r="G21" s="86"/>
      <c r="H21" s="88"/>
      <c r="I21" s="94">
        <f t="shared" si="2"/>
        <v>0</v>
      </c>
      <c r="J21" s="89">
        <f t="shared" si="3"/>
        <v>0</v>
      </c>
    </row>
    <row r="22" spans="1:10" ht="15.75" customHeight="1" thickBot="1">
      <c r="A22" s="32"/>
      <c r="B22" s="33" t="s">
        <v>160</v>
      </c>
      <c r="C22" s="86"/>
      <c r="D22" s="86"/>
      <c r="E22" s="94">
        <f t="shared" si="0"/>
        <v>0</v>
      </c>
      <c r="F22" s="86">
        <f t="shared" si="1"/>
        <v>0</v>
      </c>
      <c r="G22" s="86"/>
      <c r="H22" s="88"/>
      <c r="I22" s="94">
        <f t="shared" si="2"/>
        <v>0</v>
      </c>
      <c r="J22" s="89">
        <f t="shared" si="3"/>
        <v>0</v>
      </c>
    </row>
    <row r="23" spans="1:10" ht="15.75" customHeight="1">
      <c r="A23" s="22" t="s">
        <v>161</v>
      </c>
      <c r="B23" s="24" t="s">
        <v>162</v>
      </c>
      <c r="C23" s="144"/>
      <c r="D23" s="144"/>
      <c r="E23" s="83">
        <f t="shared" si="0"/>
        <v>0</v>
      </c>
      <c r="F23" s="144">
        <f t="shared" si="1"/>
        <v>0</v>
      </c>
      <c r="G23" s="144"/>
      <c r="H23" s="122"/>
      <c r="I23" s="83">
        <f t="shared" si="2"/>
        <v>0</v>
      </c>
      <c r="J23" s="84">
        <f t="shared" si="3"/>
        <v>0</v>
      </c>
    </row>
    <row r="24" spans="1:10" ht="15.75" customHeight="1" thickBot="1">
      <c r="A24" s="32"/>
      <c r="B24" s="33" t="s">
        <v>163</v>
      </c>
      <c r="C24" s="86"/>
      <c r="D24" s="86"/>
      <c r="E24" s="94">
        <f t="shared" si="0"/>
        <v>0</v>
      </c>
      <c r="F24" s="86">
        <f t="shared" si="1"/>
        <v>0</v>
      </c>
      <c r="G24" s="86"/>
      <c r="H24" s="88"/>
      <c r="I24" s="94">
        <f t="shared" si="2"/>
        <v>0</v>
      </c>
      <c r="J24" s="89">
        <f t="shared" si="3"/>
        <v>0</v>
      </c>
    </row>
    <row r="25" spans="1:10" ht="15.75" customHeight="1">
      <c r="A25" s="22" t="s">
        <v>164</v>
      </c>
      <c r="B25" s="24" t="s">
        <v>165</v>
      </c>
      <c r="C25" s="144"/>
      <c r="D25" s="144"/>
      <c r="E25" s="83">
        <f t="shared" si="0"/>
        <v>0</v>
      </c>
      <c r="F25" s="144">
        <f t="shared" si="1"/>
        <v>0</v>
      </c>
      <c r="G25" s="144"/>
      <c r="H25" s="122"/>
      <c r="I25" s="83">
        <f t="shared" si="2"/>
        <v>0</v>
      </c>
      <c r="J25" s="84">
        <f t="shared" si="3"/>
        <v>0</v>
      </c>
    </row>
    <row r="26" spans="1:10" ht="15.75" customHeight="1" thickBot="1">
      <c r="A26" s="32"/>
      <c r="B26" s="33" t="s">
        <v>166</v>
      </c>
      <c r="C26" s="86"/>
      <c r="D26" s="86"/>
      <c r="E26" s="94">
        <f t="shared" si="0"/>
        <v>0</v>
      </c>
      <c r="F26" s="86">
        <f t="shared" si="1"/>
        <v>0</v>
      </c>
      <c r="G26" s="86"/>
      <c r="H26" s="88"/>
      <c r="I26" s="94">
        <f t="shared" si="2"/>
        <v>0</v>
      </c>
      <c r="J26" s="89">
        <f t="shared" si="3"/>
        <v>0</v>
      </c>
    </row>
    <row r="27" spans="1:10" ht="15.75" customHeight="1">
      <c r="A27" s="22" t="s">
        <v>167</v>
      </c>
      <c r="B27" s="24" t="s">
        <v>168</v>
      </c>
      <c r="C27" s="144"/>
      <c r="D27" s="144"/>
      <c r="E27" s="83">
        <f t="shared" si="0"/>
        <v>0</v>
      </c>
      <c r="F27" s="144">
        <f t="shared" si="1"/>
        <v>0</v>
      </c>
      <c r="G27" s="144"/>
      <c r="H27" s="122"/>
      <c r="I27" s="83">
        <f t="shared" si="2"/>
        <v>0</v>
      </c>
      <c r="J27" s="84">
        <f t="shared" si="3"/>
        <v>0</v>
      </c>
    </row>
    <row r="28" spans="1:10" ht="15.75" customHeight="1">
      <c r="A28" s="32"/>
      <c r="B28" s="33" t="s">
        <v>169</v>
      </c>
      <c r="C28" s="86"/>
      <c r="D28" s="86"/>
      <c r="E28" s="94">
        <f t="shared" si="0"/>
        <v>0</v>
      </c>
      <c r="F28" s="86">
        <f t="shared" si="1"/>
        <v>0</v>
      </c>
      <c r="G28" s="86"/>
      <c r="H28" s="88"/>
      <c r="I28" s="94">
        <f t="shared" si="2"/>
        <v>0</v>
      </c>
      <c r="J28" s="89">
        <f t="shared" si="3"/>
        <v>0</v>
      </c>
    </row>
    <row r="29" spans="1:10" ht="15.75" customHeight="1" thickBot="1">
      <c r="A29" s="28"/>
      <c r="B29" s="20" t="s">
        <v>170</v>
      </c>
      <c r="C29" s="147"/>
      <c r="D29" s="147"/>
      <c r="E29" s="94">
        <f t="shared" si="0"/>
        <v>0</v>
      </c>
      <c r="F29" s="147">
        <f t="shared" si="1"/>
        <v>0</v>
      </c>
      <c r="G29" s="147"/>
      <c r="H29" s="127"/>
      <c r="I29" s="91">
        <f t="shared" si="2"/>
        <v>0</v>
      </c>
      <c r="J29" s="92">
        <f t="shared" si="3"/>
        <v>0</v>
      </c>
    </row>
    <row r="30" spans="1:10" ht="15.75" customHeight="1">
      <c r="A30" s="32" t="s">
        <v>171</v>
      </c>
      <c r="B30" s="33" t="s">
        <v>172</v>
      </c>
      <c r="C30" s="86"/>
      <c r="D30" s="86"/>
      <c r="E30" s="83">
        <f t="shared" si="0"/>
        <v>0</v>
      </c>
      <c r="F30" s="86">
        <f t="shared" si="1"/>
        <v>0</v>
      </c>
      <c r="G30" s="86"/>
      <c r="H30" s="88"/>
      <c r="I30" s="94">
        <f t="shared" si="2"/>
        <v>0</v>
      </c>
      <c r="J30" s="89">
        <f t="shared" si="3"/>
        <v>0</v>
      </c>
    </row>
    <row r="31" spans="1:10" ht="15.75" customHeight="1" thickBot="1">
      <c r="A31" s="28"/>
      <c r="B31" s="20" t="s">
        <v>173</v>
      </c>
      <c r="C31" s="147"/>
      <c r="D31" s="147"/>
      <c r="E31" s="94">
        <f t="shared" si="0"/>
        <v>0</v>
      </c>
      <c r="F31" s="147">
        <f t="shared" si="1"/>
        <v>0</v>
      </c>
      <c r="G31" s="147"/>
      <c r="H31" s="127"/>
      <c r="I31" s="91">
        <f t="shared" si="2"/>
        <v>0</v>
      </c>
      <c r="J31" s="92">
        <f t="shared" si="3"/>
        <v>0</v>
      </c>
    </row>
    <row r="32" spans="1:10" ht="18.75" customHeight="1" thickBot="1">
      <c r="A32" s="28" t="s">
        <v>32</v>
      </c>
      <c r="B32" s="129"/>
      <c r="C32" s="20">
        <f>SUM(C6:C31)</f>
        <v>84</v>
      </c>
      <c r="D32" s="20">
        <f>SUM(D6:D31)</f>
        <v>0</v>
      </c>
      <c r="E32" s="67">
        <f t="shared" si="0"/>
        <v>0</v>
      </c>
      <c r="F32" s="20">
        <f>SUM(F6:F31)</f>
        <v>42</v>
      </c>
      <c r="G32" s="20">
        <f>SUM(G6:G31)</f>
        <v>42</v>
      </c>
      <c r="H32" s="129"/>
      <c r="I32" s="91">
        <f>SUM(I6:I31)</f>
        <v>18.900000000000002</v>
      </c>
      <c r="J32" s="92">
        <f>SUM(J6:J31)</f>
        <v>37.800000000000004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