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883"/>
  <workbookPr/>
  <bookViews>
    <workbookView xWindow="0" yWindow="0" windowWidth="15660" windowHeight="13760" tabRatio="912" activeTab="0"/>
  </bookViews>
  <sheets>
    <sheet name="Temps de travaux des cultures" sheetId="1" r:id="rId1"/>
    <sheet name="Fiche de suivi des récoltes" sheetId="2" r:id="rId2"/>
    <sheet name="Récapitulatif des récoltes" sheetId="3" r:id="rId3"/>
    <sheet name="Coût global en intrants" sheetId="4" r:id="rId4"/>
    <sheet name="Coûts de production pas culture" sheetId="5" r:id="rId5"/>
    <sheet name="Coûts de production en eau" sheetId="6" r:id="rId6"/>
    <sheet name="Volume d'eau d'irrigation" sheetId="7" r:id="rId7"/>
    <sheet name="Alimentation élevages et Temps" sheetId="8" r:id="rId8"/>
    <sheet name="Production du lait" sheetId="9" r:id="rId9"/>
    <sheet name="Mouvements des troupeaux" sheetId="10" r:id="rId10"/>
    <sheet name="Dépenses en élevage" sheetId="11" r:id="rId11"/>
    <sheet name="Temps de travaux généraux" sheetId="12" r:id="rId12"/>
    <sheet name="Récapitulatif des temps globaux" sheetId="13" r:id="rId13"/>
    <sheet name="Récapitulatif coût prod. agric." sheetId="14" r:id="rId14"/>
    <sheet name="Récapitulatif des recettes" sheetId="15" r:id="rId15"/>
  </sheets>
  <definedNames>
    <definedName name="qtité_vendue">'Fiche de suivi des récoltes'!$F$5:$F$55</definedName>
    <definedName name="quantité_auto_cons.">'Fiche de suivi des récoltes'!$E$5:$E$55</definedName>
    <definedName name="quantité_khames">'Fiche de suivi des récoltes'!$I$5:$I$55</definedName>
    <definedName name="quantité_récoltée">'Fiche de suivi des récoltes'!$D$5:$D$55</definedName>
    <definedName name="récolte">'Fiche de suivi des récoltes'!$A$5:$A$55</definedName>
    <definedName name="semaines">'Fiche de suivi des récoltes'!$B$5:$B$55</definedName>
    <definedName name="valeur_de_la_production">'Fiche de suivi des récoltes'!$H$5:$H$55</definedName>
    <definedName name="valeur_khames">'Fiche de suivi des récoltes'!$J$5:$J$55</definedName>
    <definedName name="valeur_vente">'Fiche de suivi des récoltes'!$G$5:$G$55</definedName>
    <definedName name="_xlnm.Print_Area" localSheetId="2">'Récapitulatif des récoltes'!$53:$116</definedName>
    <definedName name="_xlnm.Print_Area" localSheetId="0">'Temps de travaux des cultures'!$165:$196</definedName>
  </definedNames>
  <calcPr fullCalcOnLoad="1"/>
</workbook>
</file>

<file path=xl/sharedStrings.xml><?xml version="1.0" encoding="utf-8"?>
<sst xmlns="http://schemas.openxmlformats.org/spreadsheetml/2006/main" count="2586" uniqueCount="292">
  <si>
    <t>valeur de production et recette</t>
  </si>
  <si>
    <t>solde total</t>
  </si>
  <si>
    <t>IBN CHABBAT</t>
  </si>
  <si>
    <t>TEMPS DE TRAVAUX DES CULTURES</t>
  </si>
  <si>
    <t>HABIBA</t>
  </si>
  <si>
    <t>CULTURE :</t>
  </si>
  <si>
    <t>palmier dattier</t>
  </si>
  <si>
    <t>mois</t>
  </si>
  <si>
    <t>semaines</t>
  </si>
  <si>
    <t>pépinière</t>
  </si>
  <si>
    <t>préparation</t>
  </si>
  <si>
    <t>plantation</t>
  </si>
  <si>
    <t>entretien</t>
  </si>
  <si>
    <t>récolte</t>
  </si>
  <si>
    <t>divers</t>
  </si>
  <si>
    <t>total</t>
  </si>
  <si>
    <t>travaux extérieurs</t>
  </si>
  <si>
    <t>temps</t>
  </si>
  <si>
    <t>valeur</t>
  </si>
  <si>
    <t>mars</t>
  </si>
  <si>
    <t>11+12</t>
  </si>
  <si>
    <t>13+14</t>
  </si>
  <si>
    <t>avril</t>
  </si>
  <si>
    <t>15+16</t>
  </si>
  <si>
    <t>17+18</t>
  </si>
  <si>
    <t>mai</t>
  </si>
  <si>
    <t>19+20</t>
  </si>
  <si>
    <t>21+22</t>
  </si>
  <si>
    <t>juin</t>
  </si>
  <si>
    <t>23+24</t>
  </si>
  <si>
    <t>25+26</t>
  </si>
  <si>
    <t>juillet</t>
  </si>
  <si>
    <t>27+28</t>
  </si>
  <si>
    <t>29+30</t>
  </si>
  <si>
    <t>arrachage</t>
  </si>
  <si>
    <t>août</t>
  </si>
  <si>
    <t>31+32</t>
  </si>
  <si>
    <t>de rejets</t>
  </si>
  <si>
    <t>par acheteurs des rejets</t>
  </si>
  <si>
    <t>33+34</t>
  </si>
  <si>
    <t>35+36</t>
  </si>
  <si>
    <t>septembre</t>
  </si>
  <si>
    <t>37+38</t>
  </si>
  <si>
    <t>vente datte sur pied</t>
  </si>
  <si>
    <t>vente rejets</t>
  </si>
  <si>
    <t>par acheteurs</t>
  </si>
  <si>
    <t>39+40</t>
  </si>
  <si>
    <t>octobre</t>
  </si>
  <si>
    <t>41+42</t>
  </si>
  <si>
    <t>43+44</t>
  </si>
  <si>
    <t>novembre</t>
  </si>
  <si>
    <t>45+46</t>
  </si>
  <si>
    <t>47+48</t>
  </si>
  <si>
    <t>décembre</t>
  </si>
  <si>
    <t>49+50</t>
  </si>
  <si>
    <t>51+52</t>
  </si>
  <si>
    <t>janvier</t>
  </si>
  <si>
    <t>01+02</t>
  </si>
  <si>
    <t>03+04</t>
  </si>
  <si>
    <t>05+06</t>
  </si>
  <si>
    <t>février</t>
  </si>
  <si>
    <t>07+08</t>
  </si>
  <si>
    <t>09+10</t>
  </si>
  <si>
    <t>petit pois</t>
  </si>
  <si>
    <t>fève</t>
  </si>
  <si>
    <t>pomme de terre</t>
  </si>
  <si>
    <t>piment</t>
  </si>
  <si>
    <t>corette</t>
  </si>
  <si>
    <t>prunier</t>
  </si>
  <si>
    <t>figue</t>
  </si>
  <si>
    <t>0,5h en entraide</t>
  </si>
  <si>
    <t>menthe</t>
  </si>
  <si>
    <t>melon</t>
  </si>
  <si>
    <t>pastèque</t>
  </si>
  <si>
    <t>poirier</t>
  </si>
  <si>
    <t>pommier</t>
  </si>
  <si>
    <t>grenadier</t>
  </si>
  <si>
    <t>vigne</t>
  </si>
  <si>
    <t>persil</t>
  </si>
  <si>
    <t>salade</t>
  </si>
  <si>
    <t>oignon</t>
  </si>
  <si>
    <t>carotte</t>
  </si>
  <si>
    <t>citronnier</t>
  </si>
  <si>
    <t>tomate</t>
  </si>
  <si>
    <t>repiquage :</t>
  </si>
  <si>
    <t>luzerne</t>
  </si>
  <si>
    <t>blette</t>
  </si>
  <si>
    <t>coriandre</t>
  </si>
  <si>
    <t>FICHE DE SUIVI DES RECOLTES</t>
  </si>
  <si>
    <t>culture</t>
  </si>
  <si>
    <t>unité utilisée</t>
  </si>
  <si>
    <t>quantité</t>
  </si>
  <si>
    <t>vente</t>
  </si>
  <si>
    <t>1/2 bouteille</t>
  </si>
  <si>
    <t>prod. chim.</t>
  </si>
  <si>
    <t>puits privé</t>
  </si>
  <si>
    <t>COÛTS DE PRODUCTION EN EAU</t>
  </si>
  <si>
    <t>puits</t>
  </si>
  <si>
    <t>redevance</t>
  </si>
  <si>
    <t>carburant</t>
  </si>
  <si>
    <t>huile</t>
  </si>
  <si>
    <t>pieces et divers</t>
  </si>
  <si>
    <t>de l'eau</t>
  </si>
  <si>
    <t>quantité (l)</t>
  </si>
  <si>
    <t>désignation</t>
  </si>
  <si>
    <t>Facture</t>
  </si>
  <si>
    <t>: 2700,000</t>
  </si>
  <si>
    <t>avec arriérés</t>
  </si>
  <si>
    <t>: Impayée</t>
  </si>
  <si>
    <t>VOLUME D'EAU D'IRRIGATION</t>
  </si>
  <si>
    <t>Fréquence théorique du tour d'eau :</t>
  </si>
  <si>
    <t>5 puis 6 j.</t>
  </si>
  <si>
    <t>SUR LA PARCELLE</t>
  </si>
  <si>
    <t>Débit théorique du tour d'eau (l/s) :</t>
  </si>
  <si>
    <t>25 puis 35</t>
  </si>
  <si>
    <t>tour d'eau de l'oasis</t>
  </si>
  <si>
    <t>coupure
ou panne</t>
  </si>
  <si>
    <t>temps (h)
/ tour d'eau</t>
  </si>
  <si>
    <t>nombre de
tour d'eau</t>
  </si>
  <si>
    <t>débit de l'eau  (l/s)</t>
  </si>
  <si>
    <t>volume
d'eau (m3)</t>
  </si>
  <si>
    <t>temps (h) d'usage</t>
  </si>
  <si>
    <t>débit de
l'eau (l/s)</t>
  </si>
  <si>
    <t>/</t>
  </si>
  <si>
    <t>pluies</t>
  </si>
  <si>
    <t>pannes</t>
  </si>
  <si>
    <t>panne</t>
  </si>
  <si>
    <t>coupures</t>
  </si>
  <si>
    <t>ALIMENTATION CAPRINS OVINS</t>
  </si>
  <si>
    <t>ET TEMPS DE TRAVAUX</t>
  </si>
  <si>
    <t>con-</t>
  </si>
  <si>
    <t>déchets</t>
  </si>
  <si>
    <t>temps de travail</t>
  </si>
  <si>
    <t>orge</t>
  </si>
  <si>
    <t>son</t>
  </si>
  <si>
    <t>centré</t>
  </si>
  <si>
    <t>de dattes</t>
  </si>
  <si>
    <t>autres</t>
  </si>
  <si>
    <t>ALIMENTATION BOVINS</t>
  </si>
  <si>
    <t>PRODUCTION DU LAIT</t>
  </si>
  <si>
    <t>part pour khames</t>
  </si>
  <si>
    <t>lait auto-</t>
  </si>
  <si>
    <t>vente de lait</t>
  </si>
  <si>
    <t>Valeur de la</t>
  </si>
  <si>
    <t>lait produit</t>
  </si>
  <si>
    <t>consommé</t>
  </si>
  <si>
    <t>prix unitaire</t>
  </si>
  <si>
    <t>production</t>
  </si>
  <si>
    <t>MOUVEMENTS DES TROUPEAUX</t>
  </si>
  <si>
    <t>transactions animaux</t>
  </si>
  <si>
    <t>Naissances et morts</t>
  </si>
  <si>
    <t>animaux auto-consommés</t>
  </si>
  <si>
    <t>valeur de production</t>
  </si>
  <si>
    <t>catégorie et nombre</t>
  </si>
  <si>
    <t>valeur achat</t>
  </si>
  <si>
    <t>valeur naissance</t>
  </si>
  <si>
    <t>valeur
mort</t>
  </si>
  <si>
    <t>solde</t>
  </si>
  <si>
    <t>DEPENSES EN ELEVAGE OVIN CAPRIN</t>
  </si>
  <si>
    <t>Soins vétérinaires</t>
  </si>
  <si>
    <t>alimentation</t>
  </si>
  <si>
    <t>type de soin</t>
  </si>
  <si>
    <t>coûts</t>
  </si>
  <si>
    <t>achetée coût</t>
  </si>
  <si>
    <t>DEPENSES EN ELEVAGE BOVIN</t>
  </si>
  <si>
    <t>TEMPS DE TRAVAUX GENERAUX</t>
  </si>
  <si>
    <t>(non spécifiques à une culture)</t>
  </si>
  <si>
    <t>irrigation</t>
  </si>
  <si>
    <t>travail du sol</t>
  </si>
  <si>
    <t>désherbage</t>
  </si>
  <si>
    <t>nettoyage</t>
  </si>
  <si>
    <t>clôture</t>
  </si>
  <si>
    <t>RECAPITULATIF DES TEMPS GLOBAUX</t>
  </si>
  <si>
    <t>SUR L'EXPLOITATION</t>
  </si>
  <si>
    <t>cultures</t>
  </si>
  <si>
    <t>travaux généraux</t>
  </si>
  <si>
    <t>élevage</t>
  </si>
  <si>
    <t>Totaux de l'exploitation</t>
  </si>
  <si>
    <t>totaux</t>
  </si>
  <si>
    <t>1h en entraide</t>
  </si>
  <si>
    <t xml:space="preserve">RECAPITULATIF DES COÛTS DE PRODUCTION </t>
  </si>
  <si>
    <t>AGRICOLE ET DEPENSES</t>
  </si>
  <si>
    <t>coût total</t>
  </si>
  <si>
    <t>valeur totale</t>
  </si>
  <si>
    <t>dépenses
M.O salariées</t>
  </si>
  <si>
    <t xml:space="preserve"> coût en intrants</t>
  </si>
  <si>
    <t>coût en eau</t>
  </si>
  <si>
    <t>coûts autres</t>
  </si>
  <si>
    <t>coût en alimentation</t>
  </si>
  <si>
    <t>en valeur</t>
  </si>
  <si>
    <t>en dépenses</t>
  </si>
  <si>
    <t>RECAPITULATIF DES VALEURS DE PRODUCTION</t>
  </si>
  <si>
    <t>ET RECETTES DE L'EXPLOITATION</t>
  </si>
  <si>
    <t>Total</t>
  </si>
  <si>
    <t>récoltes</t>
  </si>
  <si>
    <t>lait</t>
  </si>
  <si>
    <t>viande</t>
  </si>
  <si>
    <t>valeur de</t>
  </si>
  <si>
    <t>part du khames</t>
  </si>
  <si>
    <t>(au sing.)</t>
  </si>
  <si>
    <t>récoltée</t>
  </si>
  <si>
    <t>auto-cons.</t>
  </si>
  <si>
    <t>qtité vendue</t>
  </si>
  <si>
    <t>valeur vente</t>
  </si>
  <si>
    <t>la production</t>
  </si>
  <si>
    <t>kg</t>
  </si>
  <si>
    <t>datte</t>
  </si>
  <si>
    <t>raisin</t>
  </si>
  <si>
    <t>rejet palmier</t>
  </si>
  <si>
    <t>unité</t>
  </si>
  <si>
    <t>grenade</t>
  </si>
  <si>
    <t>herbe</t>
  </si>
  <si>
    <t>botte</t>
  </si>
  <si>
    <t>RÉCAPITULATIF DES</t>
  </si>
  <si>
    <t>RÉCAPITULATIF DES RECOLTES PAR CULTURES</t>
  </si>
  <si>
    <t>RECOLTES PAR SEMAINES</t>
  </si>
  <si>
    <t>valeur de la production</t>
  </si>
  <si>
    <t>quantité récoltée</t>
  </si>
  <si>
    <t>surface emblavée</t>
  </si>
  <si>
    <t>rendement</t>
  </si>
  <si>
    <t>valeur production</t>
  </si>
  <si>
    <t>totale</t>
  </si>
  <si>
    <t>part khames</t>
  </si>
  <si>
    <t>effective</t>
  </si>
  <si>
    <t>Culture</t>
  </si>
  <si>
    <t>(are)</t>
  </si>
  <si>
    <t>(unité / are)</t>
  </si>
  <si>
    <t>totale (DT)</t>
  </si>
  <si>
    <t>DT par are</t>
  </si>
  <si>
    <t>pour récolte des graines</t>
  </si>
  <si>
    <t>pas encore</t>
  </si>
  <si>
    <t>pas encore récolté</t>
  </si>
  <si>
    <t>fève 95 *</t>
  </si>
  <si>
    <t>fève 96 *</t>
  </si>
  <si>
    <t>culture dispersée</t>
  </si>
  <si>
    <t>herbes</t>
  </si>
  <si>
    <t>x</t>
  </si>
  <si>
    <t>Arbre</t>
  </si>
  <si>
    <t>Pieds</t>
  </si>
  <si>
    <t>fruitier</t>
  </si>
  <si>
    <t>productifs</t>
  </si>
  <si>
    <t>(unité / pied)</t>
  </si>
  <si>
    <t>DT par pied</t>
  </si>
  <si>
    <t>figuier</t>
  </si>
  <si>
    <t>unités</t>
  </si>
  <si>
    <t>TOUTES CULTURES</t>
  </si>
  <si>
    <t>Valeur totale production :</t>
  </si>
  <si>
    <t>Superficie totale de l'exploitation (ha) :</t>
  </si>
  <si>
    <t>Rendement de l'exploitation en valeur totale  production (DT / ha) :</t>
  </si>
  <si>
    <t>* récolte (96) postérieure au suivi</t>
  </si>
  <si>
    <t>COÛTS GLOBAL EN INTRANTS</t>
  </si>
  <si>
    <t>PAR SEMAINES</t>
  </si>
  <si>
    <t>semai-</t>
  </si>
  <si>
    <t>semences - plants</t>
  </si>
  <si>
    <t>fumier</t>
  </si>
  <si>
    <t>engrais</t>
  </si>
  <si>
    <t>produits phytosanitaires</t>
  </si>
  <si>
    <t>nes</t>
  </si>
  <si>
    <t>type</t>
  </si>
  <si>
    <t>amonitrate</t>
  </si>
  <si>
    <t>100 kg</t>
  </si>
  <si>
    <t>4 remorques</t>
  </si>
  <si>
    <t>1000 kg</t>
  </si>
  <si>
    <t xml:space="preserve">(500g piment+150g corette+1 rejet degla)autoproduit + 2 rejets mâles </t>
  </si>
  <si>
    <t>melon + pastèque autoproduit + 3 rejets palmiers offerts</t>
  </si>
  <si>
    <t>150 kg</t>
  </si>
  <si>
    <t>fumier cheval
1500 kg</t>
  </si>
  <si>
    <t>Zolone</t>
  </si>
  <si>
    <t>1 bouteille</t>
  </si>
  <si>
    <t>phosphate noir + amonitrate</t>
  </si>
  <si>
    <t>750 kg</t>
  </si>
  <si>
    <t>Télstar</t>
  </si>
  <si>
    <t>phosphate noir et blanc</t>
  </si>
  <si>
    <t>(30 rejets + 300g persil+100g salade + menthe) autoproduit + 10 kg fève</t>
  </si>
  <si>
    <t>1 camion OM (1,5T?)</t>
  </si>
  <si>
    <t>5 remorques 
(7,5 T?)</t>
  </si>
  <si>
    <t>15kg fèves + 3 kg oignon + (menthe, persil, 34 rejets) autoproduits</t>
  </si>
  <si>
    <t>amonitrate - stock</t>
  </si>
  <si>
    <t>50 kg</t>
  </si>
  <si>
    <t>20 figuiers autoproduits + 1 citronnier offert</t>
  </si>
  <si>
    <t>12 poiriers + 8 vignes + 3 figuiers autoproduits</t>
  </si>
  <si>
    <t>repiquage pieds tomate autoproduits</t>
  </si>
  <si>
    <t>2 charrettes - stock</t>
  </si>
  <si>
    <t>75 kg</t>
  </si>
  <si>
    <t>COÛTS DE PRODUCTION ANNUELS PAR CULTURE</t>
  </si>
  <si>
    <t>coût du travail</t>
  </si>
  <si>
    <t>coût à l'are</t>
  </si>
  <si>
    <t>M.O. externe</t>
  </si>
  <si>
    <t>surface (are)</t>
  </si>
  <si>
    <t>DT / are</t>
  </si>
  <si>
    <t>25 kg graines</t>
  </si>
  <si>
    <t>3 kg de bulbes</t>
  </si>
</sst>
</file>

<file path=xl/styles.xml><?xml version="1.0" encoding="utf-8"?>
<styleSheet xmlns="http://schemas.openxmlformats.org/spreadsheetml/2006/main">
  <numFmts count="3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00"/>
    <numFmt numFmtId="185" formatCode="0.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0.0000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i/>
      <sz val="10"/>
      <color indexed="18"/>
      <name val="Times New Roman"/>
      <family val="0"/>
    </font>
    <font>
      <sz val="10"/>
      <name val="MS Sans Serif"/>
      <family val="0"/>
    </font>
    <font>
      <b/>
      <sz val="14"/>
      <color indexed="10"/>
      <name val="Times New Roman"/>
      <family val="0"/>
    </font>
    <font>
      <sz val="13"/>
      <name val="Times New Roman"/>
      <family val="0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>
      <alignment/>
      <protection/>
    </xf>
  </cellStyleXfs>
  <cellXfs count="487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3" xfId="0" applyNumberFormat="1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5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6" xfId="0" applyNumberFormat="1" applyFont="1" applyBorder="1" applyAlignment="1" applyProtection="1">
      <alignment/>
      <protection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184" fontId="4" fillId="0" borderId="17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Continuous" vertical="center"/>
    </xf>
    <xf numFmtId="184" fontId="4" fillId="0" borderId="17" xfId="0" applyNumberFormat="1" applyFont="1" applyBorder="1" applyAlignment="1">
      <alignment horizontal="centerContinuous" vertical="center"/>
    </xf>
    <xf numFmtId="0" fontId="4" fillId="0" borderId="15" xfId="0" applyNumberFormat="1" applyFont="1" applyBorder="1" applyAlignment="1">
      <alignment horizontal="right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1" borderId="7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Continuous" vertical="center"/>
    </xf>
    <xf numFmtId="184" fontId="4" fillId="0" borderId="12" xfId="0" applyNumberFormat="1" applyFont="1" applyBorder="1" applyAlignment="1">
      <alignment horizontal="centerContinuous" vertical="center"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16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84" fontId="4" fillId="0" borderId="27" xfId="0" applyNumberFormat="1" applyFont="1" applyBorder="1" applyAlignment="1" applyProtection="1">
      <alignment horizontal="center" vertical="center"/>
      <protection locked="0"/>
    </xf>
    <xf numFmtId="184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184" fontId="4" fillId="0" borderId="30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1" borderId="32" xfId="0" applyFont="1" applyFill="1" applyBorder="1" applyAlignment="1">
      <alignment horizontal="center" vertical="center"/>
    </xf>
    <xf numFmtId="0" fontId="4" fillId="1" borderId="33" xfId="0" applyFont="1" applyFill="1" applyBorder="1" applyAlignment="1">
      <alignment horizontal="center" vertical="center"/>
    </xf>
    <xf numFmtId="184" fontId="4" fillId="0" borderId="32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>
      <alignment horizontal="center" vertical="center"/>
    </xf>
    <xf numFmtId="184" fontId="4" fillId="0" borderId="3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41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184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>
      <alignment horizontal="center" vertical="center"/>
    </xf>
    <xf numFmtId="184" fontId="4" fillId="0" borderId="4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184" fontId="4" fillId="0" borderId="7" xfId="0" applyNumberFormat="1" applyFont="1" applyBorder="1" applyAlignment="1">
      <alignment horizontal="center" vertical="center"/>
    </xf>
    <xf numFmtId="184" fontId="4" fillId="0" borderId="40" xfId="0" applyNumberFormat="1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Continuous" vertical="center"/>
      <protection locked="0"/>
    </xf>
    <xf numFmtId="184" fontId="4" fillId="0" borderId="14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6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4" fillId="0" borderId="43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/>
    </xf>
    <xf numFmtId="1" fontId="4" fillId="1" borderId="33" xfId="0" applyNumberFormat="1" applyFont="1" applyFill="1" applyBorder="1" applyAlignment="1">
      <alignment horizontal="center" vertical="center"/>
    </xf>
    <xf numFmtId="184" fontId="4" fillId="1" borderId="3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8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right" vertical="center"/>
    </xf>
    <xf numFmtId="184" fontId="4" fillId="0" borderId="4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2" fontId="4" fillId="0" borderId="47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0" xfId="0" applyFont="1" applyBorder="1" applyAlignment="1">
      <alignment horizontal="right" vertical="center"/>
    </xf>
    <xf numFmtId="184" fontId="4" fillId="0" borderId="5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4" fillId="0" borderId="35" xfId="0" applyFont="1" applyBorder="1" applyAlignment="1">
      <alignment horizontal="center" wrapText="1"/>
    </xf>
    <xf numFmtId="0" fontId="4" fillId="0" borderId="45" xfId="0" applyFont="1" applyBorder="1" applyAlignment="1">
      <alignment horizontal="centerContinuous" vertical="center"/>
    </xf>
    <xf numFmtId="0" fontId="4" fillId="0" borderId="51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8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84" fontId="4" fillId="0" borderId="7" xfId="0" applyNumberFormat="1" applyFont="1" applyBorder="1" applyAlignment="1" applyProtection="1">
      <alignment horizontal="center" vertical="center"/>
      <protection locked="0"/>
    </xf>
    <xf numFmtId="0" fontId="4" fillId="1" borderId="52" xfId="0" applyFont="1" applyFill="1" applyBorder="1" applyAlignment="1">
      <alignment horizontal="center" vertical="center"/>
    </xf>
    <xf numFmtId="0" fontId="4" fillId="1" borderId="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Continuous" vertical="center"/>
    </xf>
    <xf numFmtId="0" fontId="4" fillId="0" borderId="45" xfId="0" applyFont="1" applyBorder="1" applyAlignment="1">
      <alignment horizontal="centerContinuous"/>
    </xf>
    <xf numFmtId="0" fontId="10" fillId="0" borderId="3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5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184" fontId="4" fillId="0" borderId="56" xfId="0" applyNumberFormat="1" applyFont="1" applyBorder="1" applyAlignment="1" applyProtection="1">
      <alignment horizontal="center" vertical="center"/>
      <protection locked="0"/>
    </xf>
    <xf numFmtId="184" fontId="4" fillId="0" borderId="48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84" fontId="4" fillId="0" borderId="52" xfId="0" applyNumberFormat="1" applyFont="1" applyBorder="1" applyAlignment="1" applyProtection="1">
      <alignment horizontal="center" vertical="center"/>
      <protection locked="0"/>
    </xf>
    <xf numFmtId="184" fontId="4" fillId="0" borderId="51" xfId="0" applyNumberFormat="1" applyFont="1" applyBorder="1" applyAlignment="1" applyProtection="1">
      <alignment horizontal="center" vertical="center"/>
      <protection locked="0"/>
    </xf>
    <xf numFmtId="184" fontId="4" fillId="0" borderId="5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top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Continuous" vertical="center"/>
      <protection/>
    </xf>
    <xf numFmtId="0" fontId="4" fillId="0" borderId="36" xfId="0" applyFont="1" applyBorder="1" applyAlignment="1" applyProtection="1">
      <alignment horizontal="centerContinuous" vertical="center"/>
      <protection/>
    </xf>
    <xf numFmtId="0" fontId="4" fillId="0" borderId="57" xfId="0" applyFont="1" applyBorder="1" applyAlignment="1" applyProtection="1">
      <alignment horizontal="center" vertical="top"/>
      <protection/>
    </xf>
    <xf numFmtId="0" fontId="4" fillId="0" borderId="58" xfId="0" applyFont="1" applyBorder="1" applyAlignment="1" applyProtection="1">
      <alignment horizontal="center" vertical="top"/>
      <protection/>
    </xf>
    <xf numFmtId="0" fontId="4" fillId="0" borderId="54" xfId="0" applyFont="1" applyBorder="1" applyAlignment="1" applyProtection="1">
      <alignment horizontal="center" vertical="top"/>
      <protection/>
    </xf>
    <xf numFmtId="0" fontId="4" fillId="0" borderId="28" xfId="0" applyFont="1" applyBorder="1" applyAlignment="1" applyProtection="1">
      <alignment horizontal="center" vertical="top"/>
      <protection/>
    </xf>
    <xf numFmtId="0" fontId="11" fillId="0" borderId="28" xfId="0" applyFont="1" applyBorder="1" applyAlignment="1" applyProtection="1">
      <alignment horizontal="center" vertical="top"/>
      <protection/>
    </xf>
    <xf numFmtId="0" fontId="4" fillId="0" borderId="55" xfId="0" applyFont="1" applyBorder="1" applyAlignment="1" applyProtection="1">
      <alignment horizontal="center" vertical="top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1" fontId="4" fillId="0" borderId="41" xfId="0" applyNumberFormat="1" applyFont="1" applyBorder="1" applyAlignment="1">
      <alignment horizontal="center" vertical="center"/>
    </xf>
    <xf numFmtId="184" fontId="4" fillId="0" borderId="58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184" fontId="4" fillId="0" borderId="55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4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1" borderId="8" xfId="0" applyFont="1" applyFill="1" applyBorder="1" applyAlignment="1" applyProtection="1">
      <alignment horizontal="center" vertical="center"/>
      <protection/>
    </xf>
    <xf numFmtId="184" fontId="4" fillId="0" borderId="52" xfId="0" applyNumberFormat="1" applyFont="1" applyBorder="1" applyAlignment="1" applyProtection="1">
      <alignment horizontal="center" vertical="center"/>
      <protection/>
    </xf>
    <xf numFmtId="184" fontId="4" fillId="0" borderId="7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left" vertical="center"/>
    </xf>
    <xf numFmtId="0" fontId="4" fillId="0" borderId="45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52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Continuous" vertical="center" wrapText="1"/>
    </xf>
    <xf numFmtId="0" fontId="4" fillId="0" borderId="59" xfId="0" applyFont="1" applyBorder="1" applyAlignment="1">
      <alignment horizontal="centerContinuous" vertical="center"/>
    </xf>
    <xf numFmtId="0" fontId="4" fillId="0" borderId="50" xfId="0" applyFont="1" applyBorder="1" applyAlignment="1">
      <alignment horizontal="centerContinuous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54" xfId="0" applyNumberFormat="1" applyFont="1" applyBorder="1" applyAlignment="1">
      <alignment horizontal="center" vertical="center" wrapText="1"/>
    </xf>
    <xf numFmtId="184" fontId="4" fillId="0" borderId="54" xfId="0" applyNumberFormat="1" applyFont="1" applyBorder="1" applyAlignment="1">
      <alignment horizontal="center" vertical="center"/>
    </xf>
    <xf numFmtId="184" fontId="4" fillId="0" borderId="58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184" fontId="4" fillId="0" borderId="54" xfId="0" applyNumberFormat="1" applyFont="1" applyBorder="1" applyAlignment="1">
      <alignment horizontal="center" vertical="center" wrapText="1"/>
    </xf>
    <xf numFmtId="184" fontId="4" fillId="0" borderId="58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1" fontId="4" fillId="0" borderId="60" xfId="0" applyNumberFormat="1" applyFont="1" applyBorder="1" applyAlignment="1">
      <alignment horizontal="center" vertical="center" wrapText="1"/>
    </xf>
    <xf numFmtId="184" fontId="4" fillId="0" borderId="60" xfId="0" applyNumberFormat="1" applyFont="1" applyBorder="1" applyAlignment="1">
      <alignment horizontal="center" vertical="center"/>
    </xf>
    <xf numFmtId="184" fontId="4" fillId="0" borderId="55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184" fontId="4" fillId="0" borderId="60" xfId="0" applyNumberFormat="1" applyFont="1" applyBorder="1" applyAlignment="1">
      <alignment horizontal="center" vertical="center" wrapText="1"/>
    </xf>
    <xf numFmtId="184" fontId="4" fillId="0" borderId="55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51" xfId="0" applyNumberFormat="1" applyFont="1" applyBorder="1" applyAlignment="1">
      <alignment horizontal="center" vertical="center" wrapText="1"/>
    </xf>
    <xf numFmtId="184" fontId="4" fillId="0" borderId="51" xfId="0" applyNumberFormat="1" applyFont="1" applyBorder="1" applyAlignment="1">
      <alignment horizontal="center" vertical="center"/>
    </xf>
    <xf numFmtId="184" fontId="4" fillId="0" borderId="51" xfId="0" applyNumberFormat="1" applyFont="1" applyBorder="1" applyAlignment="1">
      <alignment horizontal="center" vertical="center" wrapText="1"/>
    </xf>
    <xf numFmtId="184" fontId="4" fillId="0" borderId="17" xfId="0" applyNumberFormat="1" applyFont="1" applyBorder="1" applyAlignment="1">
      <alignment horizontal="center" vertical="center" wrapText="1"/>
    </xf>
    <xf numFmtId="0" fontId="4" fillId="1" borderId="8" xfId="0" applyFont="1" applyFill="1" applyBorder="1" applyAlignment="1">
      <alignment horizontal="center" vertical="center"/>
    </xf>
    <xf numFmtId="184" fontId="4" fillId="0" borderId="52" xfId="0" applyNumberFormat="1" applyFont="1" applyFill="1" applyBorder="1" applyAlignment="1">
      <alignment horizontal="center" vertical="center"/>
    </xf>
    <xf numFmtId="184" fontId="4" fillId="0" borderId="8" xfId="0" applyNumberFormat="1" applyFont="1" applyFill="1" applyBorder="1" applyAlignment="1">
      <alignment horizontal="center" vertical="center"/>
    </xf>
    <xf numFmtId="1" fontId="4" fillId="1" borderId="52" xfId="0" applyNumberFormat="1" applyFont="1" applyFill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84" fontId="4" fillId="0" borderId="4" xfId="0" applyNumberFormat="1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 wrapText="1"/>
      <protection locked="0"/>
    </xf>
    <xf numFmtId="184" fontId="4" fillId="0" borderId="28" xfId="0" applyNumberFormat="1" applyFont="1" applyBorder="1" applyAlignment="1" applyProtection="1">
      <alignment horizontal="center" vertical="center"/>
      <protection locked="0"/>
    </xf>
    <xf numFmtId="184" fontId="4" fillId="0" borderId="38" xfId="0" applyNumberFormat="1" applyFont="1" applyBorder="1" applyAlignment="1">
      <alignment horizontal="center" vertical="center"/>
    </xf>
    <xf numFmtId="184" fontId="4" fillId="0" borderId="61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2" xfId="0" applyFont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Continuous" vertical="center"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>
      <alignment horizontal="center" vertical="center"/>
    </xf>
    <xf numFmtId="0" fontId="4" fillId="0" borderId="63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18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/>
    </xf>
    <xf numFmtId="184" fontId="4" fillId="0" borderId="48" xfId="0" applyNumberFormat="1" applyFont="1" applyBorder="1" applyAlignment="1" applyProtection="1">
      <alignment horizontal="center" vertical="center"/>
      <protection locked="0"/>
    </xf>
    <xf numFmtId="184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0" xfId="22" applyFont="1" applyAlignment="1" applyProtection="1">
      <alignment horizontal="left" vertical="top"/>
      <protection/>
    </xf>
    <xf numFmtId="0" fontId="4" fillId="0" borderId="0" xfId="22" applyFont="1" applyProtection="1">
      <alignment/>
      <protection/>
    </xf>
    <xf numFmtId="0" fontId="5" fillId="0" borderId="0" xfId="22" applyFont="1" applyAlignment="1" applyProtection="1">
      <alignment horizontal="center"/>
      <protection/>
    </xf>
    <xf numFmtId="0" fontId="4" fillId="0" borderId="1" xfId="22" applyFont="1" applyBorder="1" applyAlignment="1" applyProtection="1">
      <alignment horizontal="center" vertical="center"/>
      <protection/>
    </xf>
    <xf numFmtId="0" fontId="4" fillId="0" borderId="2" xfId="22" applyFont="1" applyBorder="1" applyAlignment="1" applyProtection="1">
      <alignment horizontal="center" vertical="center"/>
      <protection/>
    </xf>
    <xf numFmtId="0" fontId="10" fillId="0" borderId="18" xfId="22" applyFont="1" applyBorder="1" applyAlignment="1" applyProtection="1">
      <alignment horizontal="centerContinuous" vertical="center"/>
      <protection/>
    </xf>
    <xf numFmtId="0" fontId="4" fillId="0" borderId="45" xfId="22" applyFont="1" applyBorder="1" applyAlignment="1" applyProtection="1">
      <alignment horizontal="centerContinuous" vertical="center"/>
      <protection/>
    </xf>
    <xf numFmtId="0" fontId="4" fillId="0" borderId="4" xfId="22" applyFont="1" applyBorder="1" applyAlignment="1" applyProtection="1">
      <alignment horizontal="centerContinuous" vertical="center"/>
      <protection/>
    </xf>
    <xf numFmtId="0" fontId="4" fillId="0" borderId="5" xfId="22" applyFont="1" applyBorder="1" applyAlignment="1" applyProtection="1">
      <alignment horizontal="center" vertical="center"/>
      <protection/>
    </xf>
    <xf numFmtId="0" fontId="4" fillId="0" borderId="6" xfId="22" applyFont="1" applyBorder="1" applyAlignment="1" applyProtection="1">
      <alignment horizontal="center" vertical="center"/>
      <protection/>
    </xf>
    <xf numFmtId="0" fontId="4" fillId="0" borderId="16" xfId="22" applyFont="1" applyBorder="1" applyAlignment="1" applyProtection="1">
      <alignment horizontal="center" vertical="center"/>
      <protection/>
    </xf>
    <xf numFmtId="0" fontId="4" fillId="0" borderId="53" xfId="22" applyFont="1" applyBorder="1" applyAlignment="1" applyProtection="1">
      <alignment horizontal="centerContinuous" vertical="center"/>
      <protection/>
    </xf>
    <xf numFmtId="0" fontId="4" fillId="0" borderId="12" xfId="22" applyFont="1" applyBorder="1" applyAlignment="1" applyProtection="1">
      <alignment horizontal="centerContinuous" vertical="center"/>
      <protection/>
    </xf>
    <xf numFmtId="0" fontId="4" fillId="0" borderId="37" xfId="22" applyFont="1" applyBorder="1" applyAlignment="1" applyProtection="1">
      <alignment horizontal="center" vertical="center"/>
      <protection/>
    </xf>
    <xf numFmtId="0" fontId="4" fillId="0" borderId="12" xfId="22" applyFont="1" applyBorder="1" applyAlignment="1" applyProtection="1">
      <alignment horizontal="center" vertical="center"/>
      <protection/>
    </xf>
    <xf numFmtId="0" fontId="4" fillId="0" borderId="9" xfId="22" applyFont="1" applyBorder="1" applyAlignment="1" applyProtection="1">
      <alignment horizontal="center" vertical="center"/>
      <protection/>
    </xf>
    <xf numFmtId="1" fontId="4" fillId="0" borderId="10" xfId="22" applyNumberFormat="1" applyFont="1" applyBorder="1" applyAlignment="1" applyProtection="1">
      <alignment horizontal="center" vertical="center"/>
      <protection/>
    </xf>
    <xf numFmtId="0" fontId="4" fillId="0" borderId="10" xfId="22" applyFont="1" applyBorder="1" applyAlignment="1" applyProtection="1">
      <alignment horizontal="center" vertical="center"/>
      <protection/>
    </xf>
    <xf numFmtId="184" fontId="4" fillId="0" borderId="41" xfId="22" applyNumberFormat="1" applyFont="1" applyBorder="1" applyAlignment="1" applyProtection="1">
      <alignment horizontal="center" vertical="center"/>
      <protection/>
    </xf>
    <xf numFmtId="0" fontId="4" fillId="0" borderId="13" xfId="22" applyFont="1" applyBorder="1" applyAlignment="1" applyProtection="1">
      <alignment horizontal="center" vertical="center"/>
      <protection/>
    </xf>
    <xf numFmtId="0" fontId="4" fillId="0" borderId="7" xfId="22" applyFont="1" applyBorder="1" applyAlignment="1" applyProtection="1">
      <alignment horizontal="center" vertical="center"/>
      <protection/>
    </xf>
    <xf numFmtId="184" fontId="4" fillId="0" borderId="40" xfId="22" applyNumberFormat="1" applyFont="1" applyBorder="1" applyAlignment="1" applyProtection="1">
      <alignment horizontal="center" vertical="center"/>
      <protection/>
    </xf>
    <xf numFmtId="0" fontId="4" fillId="0" borderId="14" xfId="22" applyFont="1" applyBorder="1" applyAlignment="1" applyProtection="1">
      <alignment horizontal="center" vertical="center"/>
      <protection/>
    </xf>
    <xf numFmtId="0" fontId="4" fillId="0" borderId="15" xfId="22" applyFont="1" applyBorder="1" applyAlignment="1" applyProtection="1">
      <alignment horizontal="center" vertical="center"/>
      <protection/>
    </xf>
    <xf numFmtId="184" fontId="4" fillId="0" borderId="42" xfId="22" applyNumberFormat="1" applyFont="1" applyBorder="1" applyAlignment="1" applyProtection="1">
      <alignment horizontal="center" vertical="center"/>
      <protection/>
    </xf>
    <xf numFmtId="0" fontId="4" fillId="0" borderId="11" xfId="22" applyNumberFormat="1" applyFont="1" applyBorder="1" applyAlignment="1">
      <alignment horizontal="centerContinuous" vertical="center"/>
      <protection/>
    </xf>
    <xf numFmtId="184" fontId="4" fillId="0" borderId="12" xfId="22" applyNumberFormat="1" applyFont="1" applyBorder="1" applyAlignment="1">
      <alignment horizontal="centerContinuous" vertical="center"/>
      <protection/>
    </xf>
    <xf numFmtId="0" fontId="4" fillId="1" borderId="7" xfId="22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/>
      <protection/>
    </xf>
    <xf numFmtId="0" fontId="4" fillId="0" borderId="67" xfId="0" applyFont="1" applyBorder="1" applyAlignment="1" applyProtection="1">
      <alignment horizontal="centerContinuous" vertical="center"/>
      <protection/>
    </xf>
    <xf numFmtId="0" fontId="4" fillId="0" borderId="17" xfId="0" applyFont="1" applyBorder="1" applyAlignment="1" applyProtection="1">
      <alignment horizontal="centerContinuous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184" fontId="4" fillId="0" borderId="26" xfId="0" applyNumberFormat="1" applyFont="1" applyBorder="1" applyAlignment="1" applyProtection="1">
      <alignment horizontal="center" vertical="center"/>
      <protection/>
    </xf>
    <xf numFmtId="184" fontId="4" fillId="0" borderId="30" xfId="0" applyNumberFormat="1" applyFont="1" applyBorder="1" applyAlignment="1" applyProtection="1">
      <alignment horizontal="center" vertical="center"/>
      <protection/>
    </xf>
    <xf numFmtId="184" fontId="4" fillId="0" borderId="27" xfId="0" applyNumberFormat="1" applyFont="1" applyBorder="1" applyAlignment="1" applyProtection="1">
      <alignment horizontal="center" vertical="center"/>
      <protection/>
    </xf>
    <xf numFmtId="184" fontId="4" fillId="0" borderId="21" xfId="0" applyNumberFormat="1" applyFont="1" applyBorder="1" applyAlignment="1" applyProtection="1">
      <alignment horizontal="center" vertical="center"/>
      <protection/>
    </xf>
    <xf numFmtId="184" fontId="4" fillId="0" borderId="25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 locked="0"/>
    </xf>
    <xf numFmtId="184" fontId="4" fillId="0" borderId="67" xfId="0" applyNumberFormat="1" applyFont="1" applyBorder="1" applyAlignment="1" applyProtection="1">
      <alignment horizontal="center" vertical="center"/>
      <protection/>
    </xf>
    <xf numFmtId="184" fontId="4" fillId="0" borderId="41" xfId="0" applyNumberFormat="1" applyFont="1" applyBorder="1" applyAlignment="1" applyProtection="1">
      <alignment horizontal="center" vertical="center"/>
      <protection/>
    </xf>
    <xf numFmtId="184" fontId="4" fillId="0" borderId="19" xfId="0" applyNumberFormat="1" applyFont="1" applyBorder="1" applyAlignment="1" applyProtection="1">
      <alignment horizontal="center" vertical="center"/>
      <protection/>
    </xf>
    <xf numFmtId="184" fontId="4" fillId="0" borderId="19" xfId="0" applyNumberFormat="1" applyFont="1" applyBorder="1" applyAlignment="1" applyProtection="1">
      <alignment horizontal="center" vertical="center"/>
      <protection locked="0"/>
    </xf>
    <xf numFmtId="0" fontId="4" fillId="1" borderId="52" xfId="0" applyFont="1" applyFill="1" applyBorder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0" xfId="21" applyFont="1" applyAlignment="1" applyProtection="1">
      <alignment horizontal="center" vertical="center"/>
      <protection/>
    </xf>
    <xf numFmtId="0" fontId="4" fillId="0" borderId="0" xfId="21" applyFont="1" applyProtection="1">
      <alignment/>
      <protection/>
    </xf>
    <xf numFmtId="0" fontId="13" fillId="0" borderId="0" xfId="21" applyProtection="1">
      <alignment/>
      <protection/>
    </xf>
    <xf numFmtId="0" fontId="5" fillId="0" borderId="0" xfId="21" applyFont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top"/>
      <protection locked="0"/>
    </xf>
    <xf numFmtId="0" fontId="14" fillId="0" borderId="0" xfId="21" applyFont="1" applyAlignment="1" applyProtection="1">
      <alignment horizontal="center" vertical="center"/>
      <protection/>
    </xf>
    <xf numFmtId="0" fontId="4" fillId="0" borderId="1" xfId="21" applyFont="1" applyBorder="1" applyAlignment="1" applyProtection="1">
      <alignment horizontal="center" vertical="center"/>
      <protection/>
    </xf>
    <xf numFmtId="0" fontId="4" fillId="0" borderId="2" xfId="21" applyFont="1" applyBorder="1" applyAlignment="1" applyProtection="1">
      <alignment horizontal="center" vertical="center"/>
      <protection/>
    </xf>
    <xf numFmtId="0" fontId="15" fillId="0" borderId="67" xfId="21" applyFont="1" applyBorder="1" applyAlignment="1" applyProtection="1">
      <alignment horizontal="centerContinuous" vertical="center"/>
      <protection/>
    </xf>
    <xf numFmtId="0" fontId="10" fillId="0" borderId="20" xfId="21" applyFont="1" applyBorder="1" applyAlignment="1" applyProtection="1">
      <alignment horizontal="centerContinuous" vertical="center"/>
      <protection/>
    </xf>
    <xf numFmtId="0" fontId="10" fillId="0" borderId="17" xfId="21" applyFont="1" applyBorder="1" applyAlignment="1" applyProtection="1">
      <alignment horizontal="centerContinuous" vertical="center"/>
      <protection/>
    </xf>
    <xf numFmtId="0" fontId="15" fillId="0" borderId="19" xfId="21" applyFont="1" applyBorder="1" applyAlignment="1" applyProtection="1">
      <alignment horizontal="centerContinuous" vertical="center"/>
      <protection/>
    </xf>
    <xf numFmtId="0" fontId="10" fillId="0" borderId="67" xfId="21" applyFont="1" applyBorder="1" applyAlignment="1" applyProtection="1">
      <alignment horizontal="centerContinuous" vertical="center"/>
      <protection/>
    </xf>
    <xf numFmtId="0" fontId="15" fillId="0" borderId="20" xfId="21" applyFont="1" applyBorder="1" applyAlignment="1" applyProtection="1">
      <alignment horizontal="centerContinuous" vertical="center"/>
      <protection/>
    </xf>
    <xf numFmtId="0" fontId="4" fillId="0" borderId="5" xfId="21" applyFont="1" applyBorder="1" applyAlignment="1" applyProtection="1">
      <alignment horizontal="center" vertical="center"/>
      <protection/>
    </xf>
    <xf numFmtId="0" fontId="4" fillId="0" borderId="68" xfId="21" applyFont="1" applyBorder="1" applyAlignment="1" applyProtection="1">
      <alignment horizontal="center" vertical="center"/>
      <protection/>
    </xf>
    <xf numFmtId="0" fontId="4" fillId="0" borderId="69" xfId="21" applyFont="1" applyBorder="1" applyAlignment="1" applyProtection="1">
      <alignment horizontal="centerContinuous" vertical="center"/>
      <protection/>
    </xf>
    <xf numFmtId="0" fontId="4" fillId="0" borderId="0" xfId="21" applyFont="1" applyBorder="1" applyAlignment="1" applyProtection="1">
      <alignment horizontal="centerContinuous" vertical="center"/>
      <protection/>
    </xf>
    <xf numFmtId="0" fontId="4" fillId="0" borderId="38" xfId="21" applyFont="1" applyBorder="1" applyAlignment="1" applyProtection="1">
      <alignment horizontal="centerContinuous" vertical="center"/>
      <protection/>
    </xf>
    <xf numFmtId="0" fontId="4" fillId="0" borderId="27" xfId="21" applyFont="1" applyBorder="1" applyAlignment="1" applyProtection="1">
      <alignment horizontal="centerContinuous" vertical="center"/>
      <protection/>
    </xf>
    <xf numFmtId="0" fontId="4" fillId="0" borderId="29" xfId="21" applyFont="1" applyBorder="1" applyAlignment="1" applyProtection="1">
      <alignment horizontal="centerContinuous" vertical="center"/>
      <protection/>
    </xf>
    <xf numFmtId="0" fontId="4" fillId="0" borderId="58" xfId="21" applyFont="1" applyBorder="1" applyAlignment="1" applyProtection="1">
      <alignment horizontal="centerContinuous" vertical="center"/>
      <protection/>
    </xf>
    <xf numFmtId="0" fontId="4" fillId="0" borderId="46" xfId="21" applyFont="1" applyBorder="1" applyAlignment="1" applyProtection="1">
      <alignment horizontal="centerContinuous" vertical="center"/>
      <protection/>
    </xf>
    <xf numFmtId="0" fontId="4" fillId="0" borderId="47" xfId="21" applyFont="1" applyBorder="1" applyAlignment="1" applyProtection="1">
      <alignment horizontal="centerContinuous" vertical="center" wrapText="1"/>
      <protection/>
    </xf>
    <xf numFmtId="0" fontId="4" fillId="0" borderId="43" xfId="21" applyFont="1" applyBorder="1" applyAlignment="1" applyProtection="1">
      <alignment horizontal="center" vertical="center"/>
      <protection/>
    </xf>
    <xf numFmtId="0" fontId="4" fillId="0" borderId="70" xfId="21" applyFont="1" applyBorder="1" applyAlignment="1" applyProtection="1">
      <alignment horizontal="center" vertical="center"/>
      <protection/>
    </xf>
    <xf numFmtId="0" fontId="4" fillId="0" borderId="71" xfId="21" applyFont="1" applyBorder="1" applyAlignment="1" applyProtection="1">
      <alignment horizontal="center" vertical="center"/>
      <protection/>
    </xf>
    <xf numFmtId="0" fontId="4" fillId="0" borderId="47" xfId="21" applyFont="1" applyBorder="1" applyAlignment="1" applyProtection="1">
      <alignment horizontal="centerContinuous" vertical="center"/>
      <protection/>
    </xf>
    <xf numFmtId="0" fontId="4" fillId="0" borderId="39" xfId="21" applyFont="1" applyBorder="1" applyAlignment="1" applyProtection="1">
      <alignment horizontal="center" vertical="center"/>
      <protection/>
    </xf>
    <xf numFmtId="0" fontId="4" fillId="0" borderId="23" xfId="21" applyFont="1" applyBorder="1" applyAlignment="1" applyProtection="1">
      <alignment horizontal="center" vertical="center"/>
      <protection/>
    </xf>
    <xf numFmtId="0" fontId="4" fillId="0" borderId="21" xfId="21" applyFont="1" applyBorder="1" applyAlignment="1" applyProtection="1">
      <alignment horizontal="center" vertical="center"/>
      <protection/>
    </xf>
    <xf numFmtId="0" fontId="4" fillId="0" borderId="23" xfId="21" applyFont="1" applyBorder="1" applyAlignment="1" applyProtection="1">
      <alignment horizontal="center" vertical="center" wrapText="1"/>
      <protection/>
    </xf>
    <xf numFmtId="0" fontId="4" fillId="0" borderId="25" xfId="21" applyFont="1" applyBorder="1" applyAlignment="1" applyProtection="1">
      <alignment horizontal="center" vertical="top"/>
      <protection/>
    </xf>
    <xf numFmtId="0" fontId="4" fillId="0" borderId="22" xfId="21" applyFont="1" applyBorder="1" applyAlignment="1" applyProtection="1">
      <alignment horizontal="center" vertical="center"/>
      <protection/>
    </xf>
    <xf numFmtId="0" fontId="4" fillId="0" borderId="22" xfId="21" applyFont="1" applyBorder="1" applyAlignment="1" applyProtection="1">
      <alignment horizontal="center" vertical="center" wrapText="1"/>
      <protection/>
    </xf>
    <xf numFmtId="0" fontId="4" fillId="0" borderId="22" xfId="21" applyFont="1" applyBorder="1" applyAlignment="1" applyProtection="1">
      <alignment horizontal="center" vertical="top"/>
      <protection/>
    </xf>
    <xf numFmtId="0" fontId="4" fillId="0" borderId="9" xfId="21" applyFont="1" applyBorder="1" applyAlignment="1" applyProtection="1">
      <alignment horizontal="center" vertical="center"/>
      <protection/>
    </xf>
    <xf numFmtId="1" fontId="4" fillId="0" borderId="10" xfId="21" applyNumberFormat="1" applyFont="1" applyBorder="1" applyAlignment="1" applyProtection="1">
      <alignment horizontal="center" vertical="center"/>
      <protection/>
    </xf>
    <xf numFmtId="184" fontId="4" fillId="0" borderId="26" xfId="21" applyNumberFormat="1" applyFont="1" applyBorder="1" applyAlignment="1" applyProtection="1">
      <alignment horizontal="center" vertical="center"/>
      <protection/>
    </xf>
    <xf numFmtId="184" fontId="4" fillId="0" borderId="28" xfId="21" applyNumberFormat="1" applyFont="1" applyBorder="1" applyAlignment="1" applyProtection="1">
      <alignment horizontal="center" vertical="center"/>
      <protection/>
    </xf>
    <xf numFmtId="184" fontId="4" fillId="0" borderId="30" xfId="21" applyNumberFormat="1" applyFont="1" applyBorder="1" applyAlignment="1" applyProtection="1">
      <alignment horizontal="center" vertical="center"/>
      <protection/>
    </xf>
    <xf numFmtId="184" fontId="4" fillId="0" borderId="27" xfId="21" applyNumberFormat="1" applyFont="1" applyBorder="1" applyAlignment="1" applyProtection="1">
      <alignment horizontal="center" vertical="center"/>
      <protection/>
    </xf>
    <xf numFmtId="0" fontId="4" fillId="0" borderId="13" xfId="21" applyFont="1" applyBorder="1" applyAlignment="1" applyProtection="1">
      <alignment horizontal="center" vertical="center"/>
      <protection/>
    </xf>
    <xf numFmtId="0" fontId="4" fillId="0" borderId="7" xfId="21" applyFont="1" applyBorder="1" applyAlignment="1" applyProtection="1">
      <alignment horizontal="center" vertical="center"/>
      <protection/>
    </xf>
    <xf numFmtId="184" fontId="4" fillId="0" borderId="21" xfId="21" applyNumberFormat="1" applyFont="1" applyBorder="1" applyAlignment="1" applyProtection="1">
      <alignment horizontal="center" vertical="center"/>
      <protection/>
    </xf>
    <xf numFmtId="184" fontId="4" fillId="0" borderId="23" xfId="21" applyNumberFormat="1" applyFont="1" applyBorder="1" applyAlignment="1" applyProtection="1">
      <alignment horizontal="center" vertical="center"/>
      <protection/>
    </xf>
    <xf numFmtId="184" fontId="4" fillId="0" borderId="25" xfId="21" applyNumberFormat="1" applyFont="1" applyBorder="1" applyAlignment="1" applyProtection="1">
      <alignment horizontal="center" vertical="center"/>
      <protection/>
    </xf>
    <xf numFmtId="184" fontId="4" fillId="0" borderId="22" xfId="21" applyNumberFormat="1" applyFont="1" applyBorder="1" applyAlignment="1" applyProtection="1">
      <alignment horizontal="center" vertical="center"/>
      <protection/>
    </xf>
    <xf numFmtId="0" fontId="4" fillId="0" borderId="14" xfId="21" applyFont="1" applyBorder="1" applyAlignment="1" applyProtection="1">
      <alignment horizontal="center" vertical="center"/>
      <protection/>
    </xf>
    <xf numFmtId="0" fontId="4" fillId="0" borderId="15" xfId="21" applyFont="1" applyBorder="1" applyAlignment="1" applyProtection="1">
      <alignment horizontal="center" vertical="center"/>
      <protection/>
    </xf>
    <xf numFmtId="0" fontId="4" fillId="0" borderId="10" xfId="21" applyFont="1" applyBorder="1" applyAlignment="1" applyProtection="1">
      <alignment horizontal="center" vertical="center"/>
      <protection/>
    </xf>
    <xf numFmtId="184" fontId="4" fillId="0" borderId="67" xfId="21" applyNumberFormat="1" applyFont="1" applyBorder="1" applyAlignment="1" applyProtection="1">
      <alignment horizontal="center" vertical="center"/>
      <protection/>
    </xf>
    <xf numFmtId="184" fontId="4" fillId="0" borderId="10" xfId="21" applyNumberFormat="1" applyFont="1" applyBorder="1" applyAlignment="1" applyProtection="1">
      <alignment horizontal="center" vertical="center"/>
      <protection/>
    </xf>
    <xf numFmtId="184" fontId="4" fillId="0" borderId="41" xfId="21" applyNumberFormat="1" applyFont="1" applyBorder="1" applyAlignment="1" applyProtection="1">
      <alignment horizontal="center" vertical="center"/>
      <protection/>
    </xf>
    <xf numFmtId="184" fontId="4" fillId="0" borderId="19" xfId="21" applyNumberFormat="1" applyFont="1" applyBorder="1" applyAlignment="1" applyProtection="1">
      <alignment horizontal="center" vertical="center"/>
      <protection/>
    </xf>
    <xf numFmtId="0" fontId="4" fillId="1" borderId="52" xfId="21" applyFont="1" applyFill="1" applyBorder="1" applyAlignment="1" applyProtection="1">
      <alignment horizontal="center" vertical="center"/>
      <protection/>
    </xf>
    <xf numFmtId="184" fontId="4" fillId="0" borderId="55" xfId="21" applyNumberFormat="1" applyFont="1" applyBorder="1" applyAlignment="1" applyProtection="1">
      <alignment horizontal="center" vertical="center"/>
      <protection/>
    </xf>
    <xf numFmtId="184" fontId="4" fillId="0" borderId="60" xfId="21" applyNumberFormat="1" applyFont="1" applyBorder="1" applyAlignment="1" applyProtection="1">
      <alignment horizontal="center" vertical="center"/>
      <protection/>
    </xf>
    <xf numFmtId="184" fontId="4" fillId="0" borderId="24" xfId="21" applyNumberFormat="1" applyFont="1" applyBorder="1" applyAlignment="1" applyProtection="1">
      <alignment horizontal="center" vertical="center"/>
      <protection/>
    </xf>
    <xf numFmtId="0" fontId="4" fillId="0" borderId="0" xfId="20" applyFont="1" applyAlignment="1" applyProtection="1">
      <alignment horizontal="left" vertical="top"/>
      <protection locked="0"/>
    </xf>
    <xf numFmtId="0" fontId="4" fillId="0" borderId="0" xfId="20" applyFont="1" applyAlignment="1">
      <alignment horizontal="center" vertical="center"/>
      <protection/>
    </xf>
    <xf numFmtId="0" fontId="13" fillId="0" borderId="0" xfId="20">
      <alignment/>
      <protection/>
    </xf>
    <xf numFmtId="0" fontId="5" fillId="0" borderId="0" xfId="20" applyFont="1" applyAlignment="1">
      <alignment horizontal="center" vertical="center"/>
      <protection/>
    </xf>
    <xf numFmtId="0" fontId="4" fillId="0" borderId="0" xfId="20" applyFont="1">
      <alignment/>
      <protection/>
    </xf>
    <xf numFmtId="0" fontId="4" fillId="0" borderId="62" xfId="20" applyFont="1" applyBorder="1" applyAlignment="1">
      <alignment horizontal="center" vertical="center"/>
      <protection/>
    </xf>
    <xf numFmtId="0" fontId="4" fillId="0" borderId="45" xfId="20" applyFont="1" applyBorder="1" applyAlignment="1">
      <alignment horizontal="centerContinuous" vertical="center"/>
      <protection/>
    </xf>
    <xf numFmtId="0" fontId="4" fillId="0" borderId="4" xfId="20" applyFont="1" applyBorder="1" applyAlignment="1">
      <alignment horizontal="centerContinuous" vertical="center"/>
      <protection/>
    </xf>
    <xf numFmtId="0" fontId="4" fillId="0" borderId="10" xfId="20" applyFont="1" applyBorder="1" applyAlignment="1">
      <alignment horizontal="centerContinuous" vertical="center"/>
      <protection/>
    </xf>
    <xf numFmtId="0" fontId="4" fillId="0" borderId="19" xfId="20" applyFont="1" applyBorder="1" applyAlignment="1">
      <alignment horizontal="centerContinuous" vertical="center"/>
      <protection/>
    </xf>
    <xf numFmtId="0" fontId="4" fillId="0" borderId="17" xfId="20" applyFont="1" applyBorder="1" applyAlignment="1">
      <alignment horizontal="centerContinuous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19" xfId="19" applyFont="1" applyBorder="1" applyAlignment="1">
      <alignment horizontal="centerContinuous" vertical="center"/>
      <protection/>
    </xf>
    <xf numFmtId="0" fontId="4" fillId="0" borderId="17" xfId="19" applyFont="1" applyBorder="1" applyAlignment="1">
      <alignment horizontal="centerContinuous" vertical="center"/>
      <protection/>
    </xf>
    <xf numFmtId="0" fontId="4" fillId="0" borderId="72" xfId="20" applyFont="1" applyBorder="1" applyAlignment="1">
      <alignment horizontal="center" vertical="top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40" xfId="20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25" xfId="20" applyFont="1" applyBorder="1" applyAlignment="1">
      <alignment horizontal="center" vertical="top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40" xfId="19" applyFont="1" applyBorder="1" applyAlignment="1">
      <alignment horizontal="center" vertical="center"/>
      <protection/>
    </xf>
    <xf numFmtId="0" fontId="4" fillId="0" borderId="64" xfId="20" applyFont="1" applyBorder="1" applyAlignment="1">
      <alignment horizontal="center" vertical="center"/>
      <protection/>
    </xf>
    <xf numFmtId="184" fontId="4" fillId="0" borderId="10" xfId="20" applyNumberFormat="1" applyFont="1" applyBorder="1" applyAlignment="1" applyProtection="1">
      <alignment horizontal="center" vertical="center" wrapText="1"/>
      <protection locked="0"/>
    </xf>
    <xf numFmtId="184" fontId="4" fillId="0" borderId="41" xfId="20" applyNumberFormat="1" applyFont="1" applyBorder="1" applyAlignment="1" applyProtection="1">
      <alignment horizontal="center" vertical="center" wrapText="1"/>
      <protection locked="0"/>
    </xf>
    <xf numFmtId="0" fontId="4" fillId="0" borderId="10" xfId="20" applyFont="1" applyBorder="1" applyAlignment="1" applyProtection="1">
      <alignment horizontal="center" vertical="center" wrapText="1"/>
      <protection locked="0"/>
    </xf>
    <xf numFmtId="184" fontId="4" fillId="0" borderId="41" xfId="20" applyNumberFormat="1" applyFont="1" applyBorder="1" applyAlignment="1" applyProtection="1">
      <alignment horizontal="center" vertical="center"/>
      <protection locked="0"/>
    </xf>
    <xf numFmtId="0" fontId="4" fillId="0" borderId="15" xfId="20" applyFont="1" applyBorder="1" applyAlignment="1" applyProtection="1">
      <alignment horizontal="center" vertical="center" wrapText="1"/>
      <protection locked="0"/>
    </xf>
    <xf numFmtId="184" fontId="4" fillId="0" borderId="42" xfId="20" applyNumberFormat="1" applyFont="1" applyBorder="1" applyAlignment="1" applyProtection="1">
      <alignment horizontal="center" vertical="center"/>
      <protection locked="0"/>
    </xf>
    <xf numFmtId="184" fontId="4" fillId="0" borderId="42" xfId="20" applyNumberFormat="1" applyFont="1" applyBorder="1" applyAlignment="1">
      <alignment horizontal="center" vertical="center"/>
      <protection/>
    </xf>
    <xf numFmtId="2" fontId="4" fillId="0" borderId="15" xfId="19" applyNumberFormat="1" applyFont="1" applyBorder="1" applyAlignment="1" applyProtection="1">
      <alignment horizontal="center" vertical="center" wrapText="1"/>
      <protection locked="0"/>
    </xf>
    <xf numFmtId="184" fontId="4" fillId="0" borderId="42" xfId="19" applyNumberFormat="1" applyFont="1" applyBorder="1" applyAlignment="1" applyProtection="1">
      <alignment horizontal="center" vertical="center"/>
      <protection locked="0"/>
    </xf>
    <xf numFmtId="0" fontId="4" fillId="0" borderId="66" xfId="20" applyFont="1" applyBorder="1" applyAlignment="1">
      <alignment horizontal="center" vertical="center"/>
      <protection/>
    </xf>
    <xf numFmtId="184" fontId="4" fillId="0" borderId="15" xfId="20" applyNumberFormat="1" applyFont="1" applyBorder="1" applyAlignment="1" applyProtection="1">
      <alignment horizontal="center" vertical="center" wrapText="1"/>
      <protection locked="0"/>
    </xf>
    <xf numFmtId="184" fontId="4" fillId="0" borderId="42" xfId="2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Continuous" vertical="center"/>
      <protection locked="0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0" fontId="4" fillId="1" borderId="65" xfId="20" applyFont="1" applyFill="1" applyBorder="1" applyAlignment="1">
      <alignment horizontal="center" vertical="center"/>
      <protection/>
    </xf>
    <xf numFmtId="184" fontId="4" fillId="0" borderId="7" xfId="20" applyNumberFormat="1" applyFont="1" applyFill="1" applyBorder="1" applyAlignment="1">
      <alignment horizontal="center" vertical="center"/>
      <protection/>
    </xf>
    <xf numFmtId="184" fontId="4" fillId="0" borderId="40" xfId="20" applyNumberFormat="1" applyFont="1" applyFill="1" applyBorder="1" applyAlignment="1">
      <alignment horizontal="center" vertical="center"/>
      <protection/>
    </xf>
    <xf numFmtId="0" fontId="4" fillId="1" borderId="7" xfId="20" applyFont="1" applyFill="1" applyBorder="1" applyAlignment="1">
      <alignment horizontal="center" vertical="center"/>
      <protection/>
    </xf>
    <xf numFmtId="184" fontId="4" fillId="0" borderId="40" xfId="20" applyNumberFormat="1" applyFont="1" applyBorder="1" applyAlignment="1">
      <alignment horizontal="center" vertical="center"/>
      <protection/>
    </xf>
    <xf numFmtId="0" fontId="4" fillId="1" borderId="52" xfId="20" applyFont="1" applyFill="1" applyBorder="1" applyAlignment="1">
      <alignment horizontal="center" vertical="center"/>
      <protection/>
    </xf>
    <xf numFmtId="0" fontId="4" fillId="1" borderId="52" xfId="19" applyFont="1" applyFill="1" applyBorder="1" applyAlignment="1">
      <alignment horizontal="center" vertical="center"/>
      <protection/>
    </xf>
    <xf numFmtId="0" fontId="4" fillId="1" borderId="8" xfId="19" applyFont="1" applyFill="1" applyBorder="1" applyAlignment="1">
      <alignment horizontal="center" vertical="center"/>
      <protection/>
    </xf>
    <xf numFmtId="0" fontId="4" fillId="0" borderId="73" xfId="0" applyFont="1" applyBorder="1" applyAlignment="1" applyProtection="1">
      <alignment horizontal="left" vertical="center"/>
      <protection/>
    </xf>
    <xf numFmtId="0" fontId="4" fillId="0" borderId="53" xfId="0" applyFont="1" applyBorder="1" applyAlignment="1" applyProtection="1">
      <alignment vertical="center"/>
      <protection/>
    </xf>
    <xf numFmtId="0" fontId="4" fillId="0" borderId="74" xfId="0" applyNumberFormat="1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vertical="center"/>
      <protection/>
    </xf>
    <xf numFmtId="0" fontId="4" fillId="0" borderId="76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Continuous" vertical="center"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10" fillId="0" borderId="67" xfId="0" applyFont="1" applyBorder="1" applyAlignment="1" applyProtection="1">
      <alignment horizontal="centerContinuous" vertical="center"/>
      <protection/>
    </xf>
    <xf numFmtId="0" fontId="4" fillId="0" borderId="64" xfId="0" applyFont="1" applyBorder="1" applyAlignment="1" applyProtection="1">
      <alignment horizontal="centerContinuous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top"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1" fontId="4" fillId="0" borderId="41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30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1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 applyProtection="1">
      <alignment horizontal="center" vertical="center"/>
      <protection/>
    </xf>
    <xf numFmtId="0" fontId="4" fillId="0" borderId="67" xfId="0" applyNumberFormat="1" applyFont="1" applyBorder="1" applyAlignment="1" applyProtection="1">
      <alignment horizontal="center" vertical="center"/>
      <protection locked="0"/>
    </xf>
    <xf numFmtId="2" fontId="4" fillId="0" borderId="41" xfId="0" applyNumberFormat="1" applyFont="1" applyBorder="1" applyAlignment="1" applyProtection="1">
      <alignment horizontal="center" vertical="center"/>
      <protection/>
    </xf>
    <xf numFmtId="2" fontId="4" fillId="1" borderId="22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>
      <alignment horizontal="centerContinuous" vertical="center"/>
    </xf>
    <xf numFmtId="184" fontId="4" fillId="0" borderId="15" xfId="0" applyNumberFormat="1" applyFont="1" applyBorder="1" applyAlignment="1" applyProtection="1">
      <alignment horizontal="centerContinuous" vertical="center"/>
      <protection locked="0"/>
    </xf>
    <xf numFmtId="184" fontId="4" fillId="0" borderId="42" xfId="0" applyNumberFormat="1" applyFont="1" applyBorder="1" applyAlignment="1">
      <alignment horizontal="centerContinuous" vertical="center"/>
    </xf>
    <xf numFmtId="0" fontId="4" fillId="0" borderId="0" xfId="20" applyFont="1" applyAlignment="1">
      <alignment horizontal="center"/>
      <protection/>
    </xf>
    <xf numFmtId="0" fontId="4" fillId="0" borderId="19" xfId="0" applyFont="1" applyBorder="1" applyAlignment="1" applyProtection="1">
      <alignment horizontal="centerContinuous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26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/>
    </xf>
    <xf numFmtId="184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4" fontId="4" fillId="0" borderId="67" xfId="0" applyNumberFormat="1" applyFont="1" applyBorder="1" applyAlignment="1" applyProtection="1">
      <alignment horizontal="center" vertical="center"/>
      <protection locked="0"/>
    </xf>
    <xf numFmtId="185" fontId="4" fillId="0" borderId="33" xfId="0" applyNumberFormat="1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COUTPROD" xfId="19"/>
    <cellStyle name="Normal_Coûts de production pas culture" xfId="20"/>
    <cellStyle name="Normal_Récapitulatif des recettes" xfId="21"/>
    <cellStyle name="Normal_Récapitulatif des temps globaux" xfId="22"/>
    <cellStyle name="Percent" xfId="23"/>
    <cellStyle name="ta mè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le palmier dattier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5975"/>
          <c:w val="0.96125"/>
          <c:h val="0.9375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cultures'!$C$5:$C$30</c:f>
              <c:numCache/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cultures'!$D$5:$D$30</c:f>
              <c:numCache/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cultures'!$E$5:$E$30</c:f>
              <c:numCache/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cultures'!$F$5:$F$30</c:f>
              <c:numCache/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cultures'!$G$5:$G$30</c:f>
              <c:numCache/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cultures'!$H$5:$H$30</c:f>
              <c:numCache/>
            </c:numRef>
          </c:val>
        </c:ser>
        <c:overlap val="100"/>
        <c:axId val="59567338"/>
        <c:axId val="39895067"/>
      </c:barChart>
      <c:catAx>
        <c:axId val="595673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39895067"/>
        <c:crosses val="autoZero"/>
        <c:auto val="0"/>
        <c:lblOffset val="100"/>
        <c:noMultiLvlLbl val="0"/>
      </c:catAx>
      <c:valAx>
        <c:axId val="39895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5673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25"/>
          <c:y val="0.13125"/>
          <c:w val="0.111"/>
          <c:h val="0.3212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du co?t de l'utilisation du puits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925"/>
          <c:w val="0.96625"/>
          <c:h val="0.86875"/>
        </c:manualLayout>
      </c:layout>
      <c:barChart>
        <c:barDir val="col"/>
        <c:grouping val="stacked"/>
        <c:varyColors val="0"/>
        <c:ser>
          <c:idx val="0"/>
          <c:order val="0"/>
          <c:tx>
            <c:v>carburant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en eau'!$A$6:$A$31</c:f>
              <c:strCache/>
            </c:strRef>
          </c:cat>
          <c:val>
            <c:numRef>
              <c:f>'Coûts de production en eau'!$D$6:$D$31</c:f>
              <c:numCache/>
            </c:numRef>
          </c:val>
        </c:ser>
        <c:ser>
          <c:idx val="1"/>
          <c:order val="1"/>
          <c:tx>
            <c:v>huile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en eau'!$A$6:$A$31</c:f>
              <c:strCache/>
            </c:strRef>
          </c:cat>
          <c:val>
            <c:numRef>
              <c:f>'Coûts de production en eau'!$F$6:$F$31</c:f>
              <c:numCache/>
            </c:numRef>
          </c:val>
        </c:ser>
        <c:ser>
          <c:idx val="2"/>
          <c:order val="2"/>
          <c:tx>
            <c:v>pi?ces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en eau'!$A$6:$A$31</c:f>
              <c:strCache/>
            </c:strRef>
          </c:cat>
          <c:val>
            <c:numRef>
              <c:f>'Coûts de production en eau'!$H$6:$H$31</c:f>
              <c:numCache/>
            </c:numRef>
          </c:val>
        </c:ser>
        <c:overlap val="100"/>
        <c:axId val="38312448"/>
        <c:axId val="36325889"/>
      </c:barChart>
      <c:catAx>
        <c:axId val="383124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36325889"/>
        <c:crosses val="autoZero"/>
        <c:auto val="0"/>
        <c:lblOffset val="100"/>
        <c:noMultiLvlLbl val="0"/>
      </c:catAx>
      <c:valAx>
        <c:axId val="36325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312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"/>
          <c:y val="0.141"/>
          <c:w val="0.089"/>
          <c:h val="0.1537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du volume d'eau d'irrigation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825"/>
          <c:w val="0.9425"/>
          <c:h val="0.93175"/>
        </c:manualLayout>
      </c:layout>
      <c:barChart>
        <c:barDir val="col"/>
        <c:grouping val="stacked"/>
        <c:varyColors val="0"/>
        <c:ser>
          <c:idx val="0"/>
          <c:order val="0"/>
          <c:tx>
            <c:v>tour d'eau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d''irrigation'!$A$6:$A$31</c:f>
              <c:strCache/>
            </c:strRef>
          </c:cat>
          <c:val>
            <c:numRef>
              <c:f>'Volume d''eau d''irrigation'!$G$6:$G$31</c:f>
              <c:numCache/>
            </c:numRef>
          </c:val>
        </c:ser>
        <c:ser>
          <c:idx val="1"/>
          <c:order val="1"/>
          <c:tx>
            <c:v>puits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d''irrigation'!$A$6:$A$31</c:f>
              <c:strCache/>
            </c:strRef>
          </c:cat>
          <c:val>
            <c:numRef>
              <c:f>'Volume d''eau d''irrigation'!$J$6:$J$31</c:f>
              <c:numCache/>
            </c:numRef>
          </c:val>
        </c:ser>
        <c:overlap val="100"/>
        <c:axId val="57309754"/>
        <c:axId val="45430507"/>
      </c:barChart>
      <c:catAx>
        <c:axId val="573097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5430507"/>
        <c:crosses val="autoZero"/>
        <c:auto val="0"/>
        <c:lblOffset val="100"/>
        <c:noMultiLvlLbl val="0"/>
      </c:catAx>
      <c:valAx>
        <c:axId val="45430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volume d'eau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3097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75"/>
          <c:y val="0.087"/>
          <c:w val="0.09175"/>
          <c:h val="0.10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 la production et vente de lait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05"/>
          <c:w val="0.92525"/>
          <c:h val="0.83975"/>
        </c:manualLayout>
      </c:layout>
      <c:lineChart>
        <c:grouping val="standard"/>
        <c:varyColors val="0"/>
        <c:ser>
          <c:idx val="1"/>
          <c:order val="0"/>
          <c:tx>
            <c:v>production de lait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lait'!$C$6:$C$31</c:f>
              <c:numCache/>
            </c:numRef>
          </c:val>
          <c:smooth val="0"/>
        </c:ser>
        <c:ser>
          <c:idx val="2"/>
          <c:order val="1"/>
          <c:tx>
            <c:v>Production vendue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lait'!$G$6:$G$31</c:f>
              <c:numCache/>
            </c:numRef>
          </c:val>
          <c:smooth val="0"/>
        </c:ser>
        <c:marker val="1"/>
        <c:axId val="39402068"/>
        <c:axId val="31325365"/>
      </c:lineChart>
      <c:lineChart>
        <c:grouping val="standard"/>
        <c:varyColors val="0"/>
        <c:ser>
          <c:idx val="0"/>
          <c:order val="2"/>
          <c:tx>
            <c:v>Valeur de la 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lait'!$I$6:$I$31</c:f>
              <c:numCache/>
            </c:numRef>
          </c:val>
          <c:smooth val="0"/>
        </c:ser>
        <c:marker val="1"/>
        <c:axId val="40715342"/>
        <c:axId val="39073119"/>
      </c:lineChart>
      <c:catAx>
        <c:axId val="394020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31325365"/>
        <c:crosses val="autoZero"/>
        <c:auto val="0"/>
        <c:lblOffset val="100"/>
        <c:noMultiLvlLbl val="0"/>
      </c:catAx>
      <c:valAx>
        <c:axId val="31325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litres de lait par quinzaine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02068"/>
        <c:crossesAt val="1"/>
        <c:crossBetween val="between"/>
        <c:dispUnits/>
      </c:valAx>
      <c:catAx>
        <c:axId val="40715342"/>
        <c:scaling>
          <c:orientation val="minMax"/>
        </c:scaling>
        <c:axPos val="b"/>
        <c:delete val="1"/>
        <c:majorTickMark val="in"/>
        <c:minorTickMark val="none"/>
        <c:tickLblPos val="nextTo"/>
        <c:crossAx val="39073119"/>
        <c:crosses val="autoZero"/>
        <c:auto val="0"/>
        <c:lblOffset val="100"/>
        <c:noMultiLvlLbl val="0"/>
      </c:catAx>
      <c:valAx>
        <c:axId val="39073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71534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6"/>
          <c:y val="0.2282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travaux g?n?raux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8825"/>
          <c:w val="0.94625"/>
          <c:h val="0.91175"/>
        </c:manualLayout>
      </c:layout>
      <c:barChart>
        <c:barDir val="col"/>
        <c:grouping val="stacked"/>
        <c:varyColors val="0"/>
        <c:ser>
          <c:idx val="0"/>
          <c:order val="0"/>
          <c:tx>
            <c:v>irrigation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généraux'!$C$6:$C$31</c:f>
              <c:numCache/>
            </c:numRef>
          </c:val>
        </c:ser>
        <c:ser>
          <c:idx val="1"/>
          <c:order val="1"/>
          <c:tx>
            <c:v>travail du sol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généraux'!$D$6:$D$31</c:f>
              <c:numCache/>
            </c:numRef>
          </c:val>
        </c:ser>
        <c:ser>
          <c:idx val="2"/>
          <c:order val="2"/>
          <c:tx>
            <c:v>d?sherbage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généraux'!$E$6:$E$31</c:f>
              <c:numCache/>
            </c:numRef>
          </c:val>
        </c:ser>
        <c:ser>
          <c:idx val="3"/>
          <c:order val="3"/>
          <c:tx>
            <c:v>autres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généraux'!$G$6:$G$31</c:f>
              <c:numCache/>
            </c:numRef>
          </c:val>
        </c:ser>
        <c:overlap val="100"/>
        <c:axId val="12575272"/>
        <c:axId val="45701865"/>
      </c:barChart>
      <c:catAx>
        <c:axId val="125752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5701865"/>
        <c:crosses val="autoZero"/>
        <c:auto val="0"/>
        <c:lblOffset val="100"/>
        <c:noMultiLvlLbl val="0"/>
      </c:catAx>
      <c:valAx>
        <c:axId val="45701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575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"/>
          <c:y val="0.35075"/>
          <c:w val="0.1245"/>
          <c:h val="0.19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travaux g?n?raux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25"/>
          <c:y val="0.20975"/>
          <c:w val="0.71475"/>
          <c:h val="0.73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('Temps de travaux généraux'!$C$4:$E$4,'Temps de travaux généraux'!$F$4)</c:f>
              <c:strCache/>
            </c:strRef>
          </c:cat>
          <c:val>
            <c:numRef>
              <c:f>('Temps de travaux généraux'!$C$32:$E$32,'Temps de travaux généraux'!$G$32)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1085"/>
          <c:w val="0.11975"/>
          <c:h val="0.2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travail totaux sur l'exploitation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9225"/>
          <c:y val="0.225"/>
          <c:w val="0.4365"/>
          <c:h val="0.72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temps globaux'!$C$4,'Récapitulatif des temps globaux'!$F$4,'Récapitulatif des temps globaux'!$I$4)</c:f>
              <c:strCache/>
            </c:strRef>
          </c:cat>
          <c:val>
            <c:numRef>
              <c:f>('Récapitulatif des temps globaux'!$C$33,'Récapitulatif des temps globaux'!$F$33,'Récapitulatif des temps globaux'!$I$33)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165"/>
          <c:w val="0.1085"/>
          <c:h val="0.24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travail totaux sur l'exploitation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715"/>
          <c:w val="0.9605"/>
          <c:h val="0.91775"/>
        </c:manualLayout>
      </c:layout>
      <c:barChart>
        <c:barDir val="col"/>
        <c:grouping val="stacked"/>
        <c:varyColors val="0"/>
        <c:ser>
          <c:idx val="0"/>
          <c:order val="0"/>
          <c:tx>
            <c:v>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globaux'!$C$7:$C$32</c:f>
              <c:numCache/>
            </c:numRef>
          </c:val>
        </c:ser>
        <c:ser>
          <c:idx val="1"/>
          <c:order val="1"/>
          <c:tx>
            <c:v>travaux g?n?raux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globaux'!$F$7:$F$32</c:f>
              <c:numCache/>
            </c:numRef>
          </c:val>
        </c:ser>
        <c:ser>
          <c:idx val="2"/>
          <c:order val="2"/>
          <c:tx>
            <c:v>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globaux'!$I$7:$I$32</c:f>
              <c:numCache/>
            </c:numRef>
          </c:val>
        </c:ser>
        <c:overlap val="100"/>
        <c:axId val="54869474"/>
        <c:axId val="40552275"/>
      </c:barChart>
      <c:catAx>
        <c:axId val="548694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552275"/>
        <c:crosses val="autoZero"/>
        <c:auto val="0"/>
        <c:lblOffset val="100"/>
        <c:noMultiLvlLbl val="0"/>
      </c:catAx>
      <c:valAx>
        <c:axId val="40552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869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25"/>
          <c:y val="0.17075"/>
          <c:w val="0.124"/>
          <c:h val="0.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divers co?ts de production (en d?penses effectives)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5375"/>
          <c:w val="0.96725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co?t main-d'oeuvre salari?e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agric.'!$D$5:$D$30</c:f>
              <c:numCache/>
            </c:numRef>
          </c:val>
        </c:ser>
        <c:ser>
          <c:idx val="1"/>
          <c:order val="1"/>
          <c:tx>
            <c:v>co?t des intrants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agric.'!$E$5:$E$30</c:f>
              <c:numCache/>
            </c:numRef>
          </c:val>
        </c:ser>
        <c:ser>
          <c:idx val="2"/>
          <c:order val="2"/>
          <c:tx>
            <c:v>co?t de l'eau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agric.'!$F$5:$F$30</c:f>
              <c:numCache/>
            </c:numRef>
          </c:val>
        </c:ser>
        <c:ser>
          <c:idx val="4"/>
          <c:order val="3"/>
          <c:tx>
            <c:v>co?ts autres 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agric.'!$G$5:$G$30</c:f>
              <c:numCache/>
            </c:numRef>
          </c:val>
        </c:ser>
        <c:ser>
          <c:idx val="5"/>
          <c:order val="4"/>
          <c:tx>
            <c:v>co?t alimentation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agric.'!$H$5:$H$30</c:f>
              <c:numCache/>
            </c:numRef>
          </c:val>
        </c:ser>
        <c:ser>
          <c:idx val="3"/>
          <c:order val="5"/>
          <c:tx>
            <c:v>co?ts autres 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agric.'!$I$5:$I$30</c:f>
              <c:numCache/>
            </c:numRef>
          </c:val>
        </c:ser>
        <c:overlap val="100"/>
        <c:axId val="29778300"/>
        <c:axId val="19641501"/>
      </c:barChart>
      <c:catAx>
        <c:axId val="297783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641501"/>
        <c:crosses val="autoZero"/>
        <c:auto val="0"/>
        <c:lblOffset val="100"/>
        <c:noMultiLvlLbl val="0"/>
      </c:catAx>
      <c:valAx>
        <c:axId val="19641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778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25"/>
          <c:y val="0.28025"/>
          <c:w val="0.17925"/>
          <c:h val="0.284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co?ts de production (d?penses effectives)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36"/>
          <c:y val="0.2285"/>
          <c:w val="0.42525"/>
          <c:h val="0.68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'Récapitulatif coût prod. agric.'!$D$4:$I$4</c:f>
              <c:strCache/>
            </c:strRef>
          </c:cat>
          <c:val>
            <c:numRef>
              <c:f>'Récapitulatif coût prod. agric.'!$D$31:$I$31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11425"/>
          <c:w val="0.16875"/>
          <c:h val="0.5485"/>
        </c:manualLayout>
      </c:layout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le palmier dattier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3325"/>
          <c:y val="0.198"/>
          <c:w val="0.43875"/>
          <c:h val="0.74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cultures'!$C$31:$H$31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cultures'!$E$31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255"/>
          <c:w val="0.11725"/>
          <c:h val="0.4765"/>
        </c:manualLayout>
      </c:layout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Surface emblav?e par culture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200"/>
      <c:rAngAx val="1"/>
    </c:view3D>
    <c:plotArea>
      <c:layout>
        <c:manualLayout>
          <c:xMode val="edge"/>
          <c:yMode val="edge"/>
          <c:x val="0.01425"/>
          <c:y val="0.06325"/>
          <c:w val="0.9745"/>
          <c:h val="0.93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'Récapitulatif des récoltes'!$G$6:$G$23</c:f>
              <c:strCache/>
            </c:strRef>
          </c:cat>
          <c:val>
            <c:numRef>
              <c:f>'Récapitulatif des récoltes'!$J$6:$J$23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gapDepth val="0"/>
        <c:shape val="box"/>
        <c:axId val="59426308"/>
        <c:axId val="31856357"/>
      </c:bar3DChart>
      <c:catAx>
        <c:axId val="59426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31856357"/>
        <c:crosses val="autoZero"/>
        <c:auto val="0"/>
        <c:lblOffset val="100"/>
        <c:noMultiLvlLbl val="0"/>
      </c:catAx>
      <c:valAx>
        <c:axId val="31856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42630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Production en dinars des cultures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200"/>
      <c:rAngAx val="1"/>
    </c:view3D>
    <c:plotArea>
      <c:layout>
        <c:manualLayout>
          <c:xMode val="edge"/>
          <c:yMode val="edge"/>
          <c:x val="0.016"/>
          <c:y val="0.0605"/>
          <c:w val="0.96975"/>
          <c:h val="0.93475"/>
        </c:manualLayout>
      </c:layout>
      <c:bar3DChart>
        <c:barDir val="bar"/>
        <c:grouping val="clustered"/>
        <c:varyColors val="0"/>
        <c:ser>
          <c:idx val="0"/>
          <c:order val="0"/>
          <c:tx>
            <c:v>production brute</c:v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('Récapitulatif des récoltes'!$G$6:$G$23,'Récapitulatif des récoltes'!$G$26:$G$30)</c:f>
              <c:strCache/>
            </c:strRef>
          </c:cat>
          <c:val>
            <c:numRef>
              <c:f>('Récapitulatif des récoltes'!$L$6:$L$23,'Récapitulatif des récoltes'!$L$26:$L$30)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production par are ou par pied</c:v>
          </c:tx>
          <c:spPr>
            <a:solidFill>
              <a:srgbClr val="1FB7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('Récapitulatif des récoltes'!$G$6:$G$23,'Récapitulatif des récoltes'!$G$26:$G$30)</c:f>
              <c:strCache/>
            </c:strRef>
          </c:cat>
          <c:val>
            <c:numRef>
              <c:f>('Récapitulatif des récoltes'!$M$6:$M$23,'Récapitulatif des récoltes'!$M$26:$M$30)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gapDepth val="0"/>
        <c:shape val="box"/>
        <c:axId val="3873022"/>
        <c:axId val="19435663"/>
      </c:bar3DChart>
      <c:catAx>
        <c:axId val="3873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19435663"/>
        <c:crosses val="autoZero"/>
        <c:auto val="0"/>
        <c:lblOffset val="100"/>
        <c:noMultiLvlLbl val="0"/>
      </c:catAx>
      <c:valAx>
        <c:axId val="19435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730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"/>
          <c:y val="0.357"/>
          <c:w val="0.19275"/>
          <c:h val="0.04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r?coltes en valeur de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7325"/>
          <c:w val="0.947"/>
          <c:h val="0.9267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récoltes'!$A$6:$A$31</c:f>
              <c:strCache/>
            </c:strRef>
          </c:cat>
          <c:val>
            <c:numRef>
              <c:f>'Récapitulatif des récoltes'!$C$6:$C$31</c:f>
              <c:numCache/>
            </c:numRef>
          </c:val>
        </c:ser>
        <c:overlap val="100"/>
        <c:axId val="34090968"/>
        <c:axId val="64136985"/>
      </c:barChart>
      <c:catAx>
        <c:axId val="340909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136985"/>
        <c:crosses val="autoZero"/>
        <c:auto val="0"/>
        <c:lblOffset val="100"/>
        <c:noMultiLvlLbl val="0"/>
      </c:catAx>
      <c:valAx>
        <c:axId val="64136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09096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co?t des intrants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31725"/>
          <c:y val="0.1995"/>
          <c:w val="0.41675"/>
          <c:h val="0.7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('Coût global en intrants'!$C$3,'Coût global en intrants'!$E$3,'Coût global en intrants'!$G$3,'Coût global en intrants'!$J$3,'Coût global en intrants'!$M$3)</c:f>
              <c:strCache/>
            </c:strRef>
          </c:cat>
          <c:val>
            <c:numRef>
              <c:f>('Coût global en intrants'!$D$31,'Coût global en intrants'!$F$31,'Coût global en intrants'!$I$31,'Coût global en intrants'!$L$31,'Coût global en intrants'!$N$31)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"/>
          <c:y val="0.219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co?ts globaux en intrants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0625"/>
          <c:w val="0.97125"/>
          <c:h val="0.9675"/>
        </c:manualLayout>
      </c:layout>
      <c:barChart>
        <c:barDir val="col"/>
        <c:grouping val="stacked"/>
        <c:varyColors val="0"/>
        <c:ser>
          <c:idx val="0"/>
          <c:order val="0"/>
          <c:tx>
            <c:v>semences - plants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intrants'!$D$5:$D$30</c:f>
              <c:numCache/>
            </c:numRef>
          </c:val>
        </c:ser>
        <c:ser>
          <c:idx val="1"/>
          <c:order val="1"/>
          <c:tx>
            <c:v>fumier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intrants'!$F$5:$F$30</c:f>
              <c:numCache/>
            </c:numRef>
          </c:val>
        </c:ser>
        <c:ser>
          <c:idx val="2"/>
          <c:order val="2"/>
          <c:tx>
            <c:v>engrais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intrants'!$I$5:$I$30</c:f>
              <c:numCache/>
            </c:numRef>
          </c:val>
        </c:ser>
        <c:ser>
          <c:idx val="3"/>
          <c:order val="3"/>
          <c:tx>
            <c:v>produits phyto-sanitaires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intrants'!$L$5:$L$30</c:f>
              <c:numCache/>
            </c:numRef>
          </c:val>
        </c:ser>
        <c:ser>
          <c:idx val="4"/>
          <c:order val="4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intrants'!$N$5:$N$30</c:f>
              <c:numCache/>
            </c:numRef>
          </c:val>
        </c:ser>
        <c:overlap val="100"/>
        <c:axId val="31929490"/>
        <c:axId val="8041603"/>
      </c:barChart>
      <c:catAx>
        <c:axId val="319294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8041603"/>
        <c:crosses val="autoZero"/>
        <c:auto val="0"/>
        <c:lblOffset val="100"/>
        <c:noMultiLvlLbl val="0"/>
      </c:catAx>
      <c:valAx>
        <c:axId val="8041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929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75"/>
          <c:y val="0.18525"/>
          <c:w val="0.116"/>
          <c:h val="0.21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Co?ts de production annuels de diff?rentes cultures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200"/>
      <c:rAngAx val="1"/>
    </c:view3D>
    <c:plotArea>
      <c:layout>
        <c:manualLayout>
          <c:xMode val="edge"/>
          <c:yMode val="edge"/>
          <c:x val="0"/>
          <c:y val="0.08075"/>
          <c:w val="1"/>
          <c:h val="0.91925"/>
        </c:manualLayout>
      </c:layout>
      <c:bar3DChart>
        <c:barDir val="col"/>
        <c:grouping val="stacked"/>
        <c:varyColors val="0"/>
        <c:ser>
          <c:idx val="0"/>
          <c:order val="0"/>
          <c:tx>
            <c:v>travail 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pas culture'!$A$5:$A$28</c:f>
              <c:strCache/>
            </c:strRef>
          </c:cat>
          <c:val>
            <c:numRef>
              <c:f>'Coûts de production pas culture'!$C$5:$C$28</c:f>
              <c:numCache/>
            </c:numRef>
          </c:val>
          <c:shape val="box"/>
        </c:ser>
        <c:ser>
          <c:idx val="1"/>
          <c:order val="1"/>
          <c:tx>
            <c:v>semences - plants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pas culture'!$A$5:$A$28</c:f>
              <c:strCache/>
            </c:strRef>
          </c:cat>
          <c:val>
            <c:numRef>
              <c:f>'Coûts de production pas culture'!$E$5:$E$28</c:f>
              <c:numCache/>
            </c:numRef>
          </c:val>
          <c:shape val="box"/>
        </c:ser>
        <c:ser>
          <c:idx val="2"/>
          <c:order val="2"/>
          <c:tx>
            <c:v>produits phytosanitaires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pas culture'!$A$5:$A$28</c:f>
              <c:strCache/>
            </c:strRef>
          </c:cat>
          <c:val>
            <c:numRef>
              <c:f>'Coûts de production pas culture'!$H$5:$H$28</c:f>
              <c:numCache/>
            </c:numRef>
          </c:val>
          <c:shape val="box"/>
        </c:ser>
        <c:ser>
          <c:idx val="3"/>
          <c:order val="3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pas culture'!$A$5:$A$28</c:f>
              <c:strCache/>
            </c:strRef>
          </c:cat>
          <c:val>
            <c:numRef>
              <c:f>'Coûts de production pas culture'!$J$5:$J$28</c:f>
              <c:numCache/>
            </c:numRef>
          </c:val>
          <c:shape val="box"/>
        </c:ser>
        <c:overlap val="100"/>
        <c:gapDepth val="0"/>
        <c:shape val="box"/>
        <c:axId val="55718188"/>
        <c:axId val="21820109"/>
      </c:bar3DChart>
      <c:catAx>
        <c:axId val="55718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1820109"/>
        <c:crosses val="autoZero"/>
        <c:auto val="0"/>
        <c:lblOffset val="100"/>
        <c:noMultiLvlLbl val="0"/>
      </c:catAx>
      <c:valAx>
        <c:axId val="21820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718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"/>
          <c:y val="0.229"/>
          <c:w val="0.17275"/>
          <c:h val="0.1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 de production ? l'are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15"/>
          <c:y val="0.00875"/>
          <c:w val="0.97475"/>
          <c:h val="0.97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pas culture'!$A$5:$A$20</c:f>
              <c:strCache/>
            </c:strRef>
          </c:cat>
          <c:val>
            <c:numRef>
              <c:f>'Coûts de production pas culture'!$M$5:$M$20</c:f>
              <c:numCache/>
            </c:numRef>
          </c:val>
          <c:shape val="box"/>
        </c:ser>
        <c:gapDepth val="0"/>
        <c:shape val="box"/>
        <c:axId val="35786662"/>
        <c:axId val="26573815"/>
      </c:bar3DChart>
      <c:catAx>
        <c:axId val="35786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6573815"/>
        <c:crosses val="autoZero"/>
        <c:auto val="0"/>
        <c:lblOffset val="100"/>
        <c:noMultiLvlLbl val="0"/>
      </c:catAx>
      <c:valAx>
        <c:axId val="26573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78666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0.16825</cdr:x>
      <cdr:y>0.28975</cdr:y>
    </cdr:from>
    <cdr:to>
      <cdr:x>0.19975</cdr:x>
      <cdr:y>0.39625</cdr:y>
    </cdr:to>
    <cdr:sp>
      <cdr:nvSpPr>
        <cdr:cNvPr id="1" name="Line 1"/>
        <cdr:cNvSpPr>
          <a:spLocks/>
        </cdr:cNvSpPr>
      </cdr:nvSpPr>
      <cdr:spPr>
        <a:xfrm flipH="1">
          <a:off x="1371600" y="1009650"/>
          <a:ext cx="257175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0.38325</cdr:x>
      <cdr:y>0.291</cdr:y>
    </cdr:from>
    <cdr:to>
      <cdr:x>0.4185</cdr:x>
      <cdr:y>0.397</cdr:y>
    </cdr:to>
    <cdr:sp>
      <cdr:nvSpPr>
        <cdr:cNvPr id="2" name="Line 2"/>
        <cdr:cNvSpPr>
          <a:spLocks/>
        </cdr:cNvSpPr>
      </cdr:nvSpPr>
      <cdr:spPr>
        <a:xfrm flipH="1">
          <a:off x="3124200" y="1009650"/>
          <a:ext cx="285750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0.65575</cdr:x>
      <cdr:y>0.2825</cdr:y>
    </cdr:from>
    <cdr:to>
      <cdr:x>0.69025</cdr:x>
      <cdr:y>0.39</cdr:y>
    </cdr:to>
    <cdr:sp>
      <cdr:nvSpPr>
        <cdr:cNvPr id="3" name="Line 3"/>
        <cdr:cNvSpPr>
          <a:spLocks/>
        </cdr:cNvSpPr>
      </cdr:nvSpPr>
      <cdr:spPr>
        <a:xfrm flipH="1">
          <a:off x="5343525" y="981075"/>
          <a:ext cx="285750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0.17375</cdr:x>
      <cdr:y>0.22225</cdr:y>
    </cdr:from>
    <cdr:to>
      <cdr:x>0.2805</cdr:x>
      <cdr:y>0.2755</cdr:y>
    </cdr:to>
    <cdr:sp>
      <cdr:nvSpPr>
        <cdr:cNvPr id="4" name="Texte 4"/>
        <cdr:cNvSpPr txBox="1">
          <a:spLocks noChangeArrowheads="1"/>
        </cdr:cNvSpPr>
      </cdr:nvSpPr>
      <cdr:spPr>
        <a:xfrm>
          <a:off x="1409700" y="771525"/>
          <a:ext cx="866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pollinisation</a:t>
          </a:r>
        </a:p>
      </cdr:txBody>
    </cdr:sp>
  </cdr:relSizeAnchor>
  <cdr:relSizeAnchor xmlns:cdr="http://schemas.openxmlformats.org/drawingml/2006/chartDrawing">
    <cdr:from>
      <cdr:x>0.38325</cdr:x>
      <cdr:y>0.25625</cdr:y>
    </cdr:from>
    <cdr:to>
      <cdr:x>0.5835</cdr:x>
      <cdr:y>0.3095</cdr:y>
    </cdr:to>
    <cdr:sp>
      <cdr:nvSpPr>
        <cdr:cNvPr id="5" name="Texte 5"/>
        <cdr:cNvSpPr txBox="1">
          <a:spLocks noChangeArrowheads="1"/>
        </cdr:cNvSpPr>
      </cdr:nvSpPr>
      <cdr:spPr>
        <a:xfrm>
          <a:off x="3124200" y="885825"/>
          <a:ext cx="1628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suspension des régimes</a:t>
          </a:r>
        </a:p>
      </cdr:txBody>
    </cdr:sp>
  </cdr:relSizeAnchor>
  <cdr:relSizeAnchor xmlns:cdr="http://schemas.openxmlformats.org/drawingml/2006/chartDrawing">
    <cdr:from>
      <cdr:x>0.66425</cdr:x>
      <cdr:y>0.2305</cdr:y>
    </cdr:from>
    <cdr:to>
      <cdr:x>0.831</cdr:x>
      <cdr:y>0.284</cdr:y>
    </cdr:to>
    <cdr:sp>
      <cdr:nvSpPr>
        <cdr:cNvPr id="6" name="Texte 6"/>
        <cdr:cNvSpPr txBox="1">
          <a:spLocks noChangeArrowheads="1"/>
        </cdr:cNvSpPr>
      </cdr:nvSpPr>
      <cdr:spPr>
        <a:xfrm>
          <a:off x="5410200" y="800100"/>
          <a:ext cx="1362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nettoyage des rejets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152400</xdr:rowOff>
    </xdr:from>
    <xdr:to>
      <xdr:col>13</xdr:col>
      <xdr:colOff>733425</xdr:colOff>
      <xdr:row>82</xdr:row>
      <xdr:rowOff>9525</xdr:rowOff>
    </xdr:to>
    <xdr:graphicFrame>
      <xdr:nvGraphicFramePr>
        <xdr:cNvPr id="1" name="Chart 1"/>
        <xdr:cNvGraphicFramePr/>
      </xdr:nvGraphicFramePr>
      <xdr:xfrm>
        <a:off x="0" y="12058650"/>
        <a:ext cx="106965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85725</xdr:rowOff>
    </xdr:from>
    <xdr:to>
      <xdr:col>13</xdr:col>
      <xdr:colOff>733425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0" y="7134225"/>
        <a:ext cx="1069657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85725</xdr:rowOff>
    </xdr:from>
    <xdr:to>
      <xdr:col>10</xdr:col>
      <xdr:colOff>962025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0" y="8820150"/>
        <a:ext cx="99155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200025</xdr:rowOff>
    </xdr:from>
    <xdr:to>
      <xdr:col>10</xdr:col>
      <xdr:colOff>962025</xdr:colOff>
      <xdr:row>54</xdr:row>
      <xdr:rowOff>219075</xdr:rowOff>
    </xdr:to>
    <xdr:graphicFrame>
      <xdr:nvGraphicFramePr>
        <xdr:cNvPr id="2" name="Chart 2"/>
        <xdr:cNvGraphicFramePr/>
      </xdr:nvGraphicFramePr>
      <xdr:xfrm>
        <a:off x="0" y="12525375"/>
        <a:ext cx="99155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161925</xdr:rowOff>
    </xdr:from>
    <xdr:to>
      <xdr:col>10</xdr:col>
      <xdr:colOff>723900</xdr:colOff>
      <xdr:row>49</xdr:row>
      <xdr:rowOff>47625</xdr:rowOff>
    </xdr:to>
    <xdr:graphicFrame>
      <xdr:nvGraphicFramePr>
        <xdr:cNvPr id="1" name="Chart 4"/>
        <xdr:cNvGraphicFramePr/>
      </xdr:nvGraphicFramePr>
      <xdr:xfrm>
        <a:off x="0" y="6505575"/>
        <a:ext cx="81534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161925</xdr:rowOff>
    </xdr:from>
    <xdr:to>
      <xdr:col>10</xdr:col>
      <xdr:colOff>723900</xdr:colOff>
      <xdr:row>61</xdr:row>
      <xdr:rowOff>142875</xdr:rowOff>
    </xdr:to>
    <xdr:graphicFrame>
      <xdr:nvGraphicFramePr>
        <xdr:cNvPr id="2" name="Chart 5"/>
        <xdr:cNvGraphicFramePr/>
      </xdr:nvGraphicFramePr>
      <xdr:xfrm>
        <a:off x="0" y="10106025"/>
        <a:ext cx="81534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85725</xdr:rowOff>
    </xdr:from>
    <xdr:to>
      <xdr:col>12</xdr:col>
      <xdr:colOff>742950</xdr:colOff>
      <xdr:row>85</xdr:row>
      <xdr:rowOff>28575</xdr:rowOff>
    </xdr:to>
    <xdr:graphicFrame>
      <xdr:nvGraphicFramePr>
        <xdr:cNvPr id="1" name="Chart 1"/>
        <xdr:cNvGraphicFramePr/>
      </xdr:nvGraphicFramePr>
      <xdr:xfrm>
        <a:off x="0" y="14497050"/>
        <a:ext cx="10953750" cy="905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85</xdr:row>
      <xdr:rowOff>238125</xdr:rowOff>
    </xdr:from>
    <xdr:to>
      <xdr:col>12</xdr:col>
      <xdr:colOff>742950</xdr:colOff>
      <xdr:row>115</xdr:row>
      <xdr:rowOff>238125</xdr:rowOff>
    </xdr:to>
    <xdr:graphicFrame>
      <xdr:nvGraphicFramePr>
        <xdr:cNvPr id="2" name="Chart 2"/>
        <xdr:cNvGraphicFramePr/>
      </xdr:nvGraphicFramePr>
      <xdr:xfrm>
        <a:off x="0" y="23764875"/>
        <a:ext cx="10953750" cy="828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180975</xdr:rowOff>
    </xdr:from>
    <xdr:to>
      <xdr:col>12</xdr:col>
      <xdr:colOff>809625</xdr:colOff>
      <xdr:row>51</xdr:row>
      <xdr:rowOff>142875</xdr:rowOff>
    </xdr:to>
    <xdr:graphicFrame>
      <xdr:nvGraphicFramePr>
        <xdr:cNvPr id="3" name="Chart 3"/>
        <xdr:cNvGraphicFramePr/>
      </xdr:nvGraphicFramePr>
      <xdr:xfrm>
        <a:off x="0" y="10172700"/>
        <a:ext cx="11020425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47625</xdr:rowOff>
    </xdr:from>
    <xdr:to>
      <xdr:col>14</xdr:col>
      <xdr:colOff>800100</xdr:colOff>
      <xdr:row>55</xdr:row>
      <xdr:rowOff>142875</xdr:rowOff>
    </xdr:to>
    <xdr:graphicFrame>
      <xdr:nvGraphicFramePr>
        <xdr:cNvPr id="1" name="Chart 2"/>
        <xdr:cNvGraphicFramePr/>
      </xdr:nvGraphicFramePr>
      <xdr:xfrm>
        <a:off x="0" y="14325600"/>
        <a:ext cx="13992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180975</xdr:rowOff>
    </xdr:from>
    <xdr:to>
      <xdr:col>14</xdr:col>
      <xdr:colOff>790575</xdr:colOff>
      <xdr:row>44</xdr:row>
      <xdr:rowOff>238125</xdr:rowOff>
    </xdr:to>
    <xdr:graphicFrame>
      <xdr:nvGraphicFramePr>
        <xdr:cNvPr id="2" name="Chart 3"/>
        <xdr:cNvGraphicFramePr/>
      </xdr:nvGraphicFramePr>
      <xdr:xfrm>
        <a:off x="0" y="10058400"/>
        <a:ext cx="139827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76200</xdr:rowOff>
    </xdr:from>
    <xdr:to>
      <xdr:col>12</xdr:col>
      <xdr:colOff>657225</xdr:colOff>
      <xdr:row>42</xdr:row>
      <xdr:rowOff>180975</xdr:rowOff>
    </xdr:to>
    <xdr:graphicFrame>
      <xdr:nvGraphicFramePr>
        <xdr:cNvPr id="1" name="Chart 4"/>
        <xdr:cNvGraphicFramePr/>
      </xdr:nvGraphicFramePr>
      <xdr:xfrm>
        <a:off x="0" y="9163050"/>
        <a:ext cx="105156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42</xdr:row>
      <xdr:rowOff>257175</xdr:rowOff>
    </xdr:from>
    <xdr:to>
      <xdr:col>12</xdr:col>
      <xdr:colOff>657225</xdr:colOff>
      <xdr:row>54</xdr:row>
      <xdr:rowOff>142875</xdr:rowOff>
    </xdr:to>
    <xdr:graphicFrame>
      <xdr:nvGraphicFramePr>
        <xdr:cNvPr id="2" name="Chart 5"/>
        <xdr:cNvGraphicFramePr/>
      </xdr:nvGraphicFramePr>
      <xdr:xfrm>
        <a:off x="0" y="13430250"/>
        <a:ext cx="105156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66675</xdr:rowOff>
    </xdr:from>
    <xdr:to>
      <xdr:col>10</xdr:col>
      <xdr:colOff>847725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0" y="8782050"/>
        <a:ext cx="95154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200025</xdr:rowOff>
    </xdr:from>
    <xdr:to>
      <xdr:col>10</xdr:col>
      <xdr:colOff>838200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0" y="9267825"/>
        <a:ext cx="94107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104775</xdr:rowOff>
    </xdr:from>
    <xdr:to>
      <xdr:col>9</xdr:col>
      <xdr:colOff>819150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0" y="6543675"/>
        <a:ext cx="86201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114300</xdr:rowOff>
    </xdr:from>
    <xdr:to>
      <xdr:col>9</xdr:col>
      <xdr:colOff>828675</xdr:colOff>
      <xdr:row>55</xdr:row>
      <xdr:rowOff>28575</xdr:rowOff>
    </xdr:to>
    <xdr:graphicFrame>
      <xdr:nvGraphicFramePr>
        <xdr:cNvPr id="1" name="Chart 1"/>
        <xdr:cNvGraphicFramePr/>
      </xdr:nvGraphicFramePr>
      <xdr:xfrm>
        <a:off x="0" y="5705475"/>
        <a:ext cx="83724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95250</xdr:rowOff>
    </xdr:from>
    <xdr:to>
      <xdr:col>9</xdr:col>
      <xdr:colOff>828675</xdr:colOff>
      <xdr:row>71</xdr:row>
      <xdr:rowOff>28575</xdr:rowOff>
    </xdr:to>
    <xdr:graphicFrame>
      <xdr:nvGraphicFramePr>
        <xdr:cNvPr id="2" name="Chart 4"/>
        <xdr:cNvGraphicFramePr/>
      </xdr:nvGraphicFramePr>
      <xdr:xfrm>
        <a:off x="0" y="9248775"/>
        <a:ext cx="83724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2"/>
  <sheetViews>
    <sheetView showGridLines="0" tabSelected="1" defaultGridColor="0" zoomScale="85" zoomScaleNormal="85" colorId="37" workbookViewId="0" topLeftCell="A1">
      <pane ySplit="4" topLeftCell="MZI5" activePane="bottomLeft" state="frozen"/>
      <selection pane="topLeft" activeCell="A99" sqref="A99"/>
      <selection pane="bottomLeft" activeCell="A1" sqref="A1"/>
    </sheetView>
  </sheetViews>
  <sheetFormatPr defaultColWidth="11.00390625" defaultRowHeight="15.75" customHeight="1"/>
  <cols>
    <col min="1" max="2" width="9.75390625" style="9" customWidth="1"/>
    <col min="3" max="8" width="9.75390625" style="4" customWidth="1"/>
    <col min="9" max="9" width="9.75390625" style="56" customWidth="1"/>
    <col min="10" max="10" width="9.75390625" style="4" customWidth="1"/>
    <col min="11" max="16384" width="9.75390625" style="8" customWidth="1"/>
  </cols>
  <sheetData>
    <row r="1" spans="1:9" ht="15.75" customHeight="1">
      <c r="A1" s="1" t="s">
        <v>2</v>
      </c>
      <c r="B1" s="2"/>
      <c r="C1" s="3"/>
      <c r="E1" s="5"/>
      <c r="F1" s="6" t="s">
        <v>3</v>
      </c>
      <c r="G1" s="5"/>
      <c r="I1" s="7"/>
    </row>
    <row r="2" spans="1:9" ht="27" customHeight="1" thickBot="1">
      <c r="A2" s="1" t="s">
        <v>4</v>
      </c>
      <c r="C2" s="3"/>
      <c r="D2" s="10" t="s">
        <v>5</v>
      </c>
      <c r="E2" s="11" t="s">
        <v>6</v>
      </c>
      <c r="H2" s="5"/>
      <c r="I2" s="7"/>
    </row>
    <row r="3" spans="1:11" ht="15.75" customHeight="1">
      <c r="A3" s="12" t="s">
        <v>7</v>
      </c>
      <c r="B3" s="13" t="s">
        <v>8</v>
      </c>
      <c r="C3" s="14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6" t="s">
        <v>15</v>
      </c>
      <c r="J3" s="17" t="s">
        <v>16</v>
      </c>
      <c r="K3" s="18"/>
    </row>
    <row r="4" spans="1:11" ht="15.75" customHeight="1" thickBot="1">
      <c r="A4" s="19"/>
      <c r="B4" s="20"/>
      <c r="C4" s="21"/>
      <c r="D4" s="22"/>
      <c r="E4" s="22"/>
      <c r="F4" s="22"/>
      <c r="G4" s="22"/>
      <c r="H4" s="22"/>
      <c r="I4" s="23"/>
      <c r="J4" s="24" t="s">
        <v>17</v>
      </c>
      <c r="K4" s="25" t="s">
        <v>18</v>
      </c>
    </row>
    <row r="5" spans="1:11" ht="15.75" customHeight="1">
      <c r="A5" s="26" t="s">
        <v>19</v>
      </c>
      <c r="B5" s="27" t="s">
        <v>20</v>
      </c>
      <c r="C5" s="28"/>
      <c r="D5" s="29"/>
      <c r="E5" s="29"/>
      <c r="F5" s="29">
        <v>1</v>
      </c>
      <c r="G5" s="29"/>
      <c r="H5" s="29">
        <v>6</v>
      </c>
      <c r="I5" s="30">
        <f aca="true" t="shared" si="0" ref="I5:I31">SUM(C5:H5)</f>
        <v>7</v>
      </c>
      <c r="J5" s="31"/>
      <c r="K5" s="32"/>
    </row>
    <row r="6" spans="1:11" ht="15.75" customHeight="1" thickBot="1">
      <c r="A6" s="33"/>
      <c r="B6" s="34" t="s">
        <v>21</v>
      </c>
      <c r="C6" s="35"/>
      <c r="D6" s="24"/>
      <c r="E6" s="24"/>
      <c r="F6" s="24">
        <v>1</v>
      </c>
      <c r="G6" s="24"/>
      <c r="H6" s="24">
        <v>35</v>
      </c>
      <c r="I6" s="36">
        <f t="shared" si="0"/>
        <v>36</v>
      </c>
      <c r="J6" s="24"/>
      <c r="K6" s="37"/>
    </row>
    <row r="7" spans="1:11" ht="15.75" customHeight="1">
      <c r="A7" s="38" t="s">
        <v>22</v>
      </c>
      <c r="B7" s="39" t="s">
        <v>23</v>
      </c>
      <c r="C7" s="40"/>
      <c r="D7" s="41"/>
      <c r="E7" s="41">
        <v>3</v>
      </c>
      <c r="F7" s="41"/>
      <c r="G7" s="41"/>
      <c r="H7" s="41">
        <v>17.5</v>
      </c>
      <c r="I7" s="42">
        <f t="shared" si="0"/>
        <v>20.5</v>
      </c>
      <c r="J7" s="31"/>
      <c r="K7" s="32"/>
    </row>
    <row r="8" spans="1:11" ht="15.75" customHeight="1" thickBot="1">
      <c r="A8" s="33"/>
      <c r="B8" s="34" t="s">
        <v>24</v>
      </c>
      <c r="C8" s="35"/>
      <c r="D8" s="24"/>
      <c r="E8" s="24"/>
      <c r="F8" s="24"/>
      <c r="G8" s="24"/>
      <c r="H8" s="24"/>
      <c r="I8" s="36">
        <f t="shared" si="0"/>
        <v>0</v>
      </c>
      <c r="J8" s="24"/>
      <c r="K8" s="37"/>
    </row>
    <row r="9" spans="1:11" ht="15.75" customHeight="1">
      <c r="A9" s="38" t="s">
        <v>25</v>
      </c>
      <c r="B9" s="39" t="s">
        <v>26</v>
      </c>
      <c r="C9" s="40"/>
      <c r="D9" s="41"/>
      <c r="E9" s="41"/>
      <c r="F9" s="41"/>
      <c r="G9" s="41"/>
      <c r="H9" s="41"/>
      <c r="I9" s="42">
        <f t="shared" si="0"/>
        <v>0</v>
      </c>
      <c r="J9" s="31"/>
      <c r="K9" s="32"/>
    </row>
    <row r="10" spans="1:11" ht="15.75" customHeight="1" thickBot="1">
      <c r="A10" s="38"/>
      <c r="B10" s="39" t="s">
        <v>27</v>
      </c>
      <c r="C10" s="43"/>
      <c r="D10" s="31"/>
      <c r="E10" s="31"/>
      <c r="F10" s="31"/>
      <c r="G10" s="31"/>
      <c r="H10" s="31"/>
      <c r="I10" s="44">
        <f t="shared" si="0"/>
        <v>0</v>
      </c>
      <c r="J10" s="31"/>
      <c r="K10" s="32"/>
    </row>
    <row r="11" spans="1:11" ht="15.75" customHeight="1">
      <c r="A11" s="26" t="s">
        <v>28</v>
      </c>
      <c r="B11" s="45" t="s">
        <v>29</v>
      </c>
      <c r="C11" s="28"/>
      <c r="D11" s="29"/>
      <c r="E11" s="29"/>
      <c r="F11" s="29"/>
      <c r="G11" s="29"/>
      <c r="H11" s="29"/>
      <c r="I11" s="30">
        <f t="shared" si="0"/>
        <v>0</v>
      </c>
      <c r="J11" s="29"/>
      <c r="K11" s="46"/>
    </row>
    <row r="12" spans="1:11" ht="15.75" customHeight="1" thickBot="1">
      <c r="A12" s="38"/>
      <c r="B12" s="39" t="s">
        <v>30</v>
      </c>
      <c r="C12" s="40"/>
      <c r="D12" s="41"/>
      <c r="E12" s="41">
        <v>8</v>
      </c>
      <c r="F12" s="41">
        <v>67.5</v>
      </c>
      <c r="G12" s="41"/>
      <c r="H12" s="41"/>
      <c r="I12" s="42">
        <f t="shared" si="0"/>
        <v>75.5</v>
      </c>
      <c r="J12" s="31"/>
      <c r="K12" s="32"/>
    </row>
    <row r="13" spans="1:11" ht="15.75" customHeight="1">
      <c r="A13" s="26" t="s">
        <v>31</v>
      </c>
      <c r="B13" s="45" t="s">
        <v>32</v>
      </c>
      <c r="C13" s="28"/>
      <c r="D13" s="29"/>
      <c r="E13" s="29"/>
      <c r="F13" s="29"/>
      <c r="G13" s="29">
        <v>1</v>
      </c>
      <c r="H13" s="29"/>
      <c r="I13" s="30">
        <f t="shared" si="0"/>
        <v>1</v>
      </c>
      <c r="J13" s="29"/>
      <c r="K13" s="46"/>
    </row>
    <row r="14" spans="1:11" ht="15.75" customHeight="1" thickBot="1">
      <c r="A14" s="38"/>
      <c r="B14" s="39" t="s">
        <v>33</v>
      </c>
      <c r="C14" s="40"/>
      <c r="D14" s="41"/>
      <c r="E14" s="41"/>
      <c r="F14" s="41"/>
      <c r="G14" s="41"/>
      <c r="H14" s="41" t="s">
        <v>34</v>
      </c>
      <c r="I14" s="42">
        <f t="shared" si="0"/>
        <v>0</v>
      </c>
      <c r="J14" s="31"/>
      <c r="K14" s="32"/>
    </row>
    <row r="15" spans="1:11" ht="15.75" customHeight="1">
      <c r="A15" s="26" t="s">
        <v>35</v>
      </c>
      <c r="B15" s="45" t="s">
        <v>36</v>
      </c>
      <c r="C15" s="28"/>
      <c r="D15" s="29"/>
      <c r="E15" s="29"/>
      <c r="F15" s="29">
        <v>1.5</v>
      </c>
      <c r="G15" s="29">
        <v>1</v>
      </c>
      <c r="H15" s="29" t="s">
        <v>37</v>
      </c>
      <c r="I15" s="30">
        <f t="shared" si="0"/>
        <v>2.5</v>
      </c>
      <c r="J15" s="47" t="s">
        <v>38</v>
      </c>
      <c r="K15" s="48"/>
    </row>
    <row r="16" spans="1:11" ht="15.75" customHeight="1">
      <c r="A16" s="38"/>
      <c r="B16" s="39" t="s">
        <v>39</v>
      </c>
      <c r="C16" s="40"/>
      <c r="D16" s="41"/>
      <c r="E16" s="41"/>
      <c r="F16" s="41">
        <v>1</v>
      </c>
      <c r="G16" s="41">
        <v>3</v>
      </c>
      <c r="H16" s="41"/>
      <c r="I16" s="42">
        <f t="shared" si="0"/>
        <v>4</v>
      </c>
      <c r="J16" s="31"/>
      <c r="K16" s="32"/>
    </row>
    <row r="17" spans="1:11" ht="15.75" customHeight="1" thickBot="1">
      <c r="A17" s="33"/>
      <c r="B17" s="34" t="s">
        <v>40</v>
      </c>
      <c r="C17" s="35"/>
      <c r="D17" s="24"/>
      <c r="E17" s="24"/>
      <c r="F17" s="24">
        <v>3</v>
      </c>
      <c r="G17" s="24">
        <v>3</v>
      </c>
      <c r="H17" s="24"/>
      <c r="I17" s="36">
        <f t="shared" si="0"/>
        <v>6</v>
      </c>
      <c r="J17" s="24"/>
      <c r="K17" s="37"/>
    </row>
    <row r="18" spans="1:11" ht="15.75" customHeight="1">
      <c r="A18" s="38" t="s">
        <v>41</v>
      </c>
      <c r="B18" s="39" t="s">
        <v>42</v>
      </c>
      <c r="C18" s="40"/>
      <c r="D18" s="41"/>
      <c r="E18" s="41"/>
      <c r="F18" s="41"/>
      <c r="G18" s="49" t="s">
        <v>43</v>
      </c>
      <c r="H18" s="41" t="s">
        <v>44</v>
      </c>
      <c r="I18" s="42">
        <f t="shared" si="0"/>
        <v>0</v>
      </c>
      <c r="J18" s="47" t="s">
        <v>45</v>
      </c>
      <c r="K18" s="48"/>
    </row>
    <row r="19" spans="1:11" ht="15.75" customHeight="1" thickBot="1">
      <c r="A19" s="33"/>
      <c r="B19" s="34" t="s">
        <v>46</v>
      </c>
      <c r="C19" s="35"/>
      <c r="D19" s="24"/>
      <c r="E19" s="24"/>
      <c r="F19" s="24"/>
      <c r="G19" s="24"/>
      <c r="H19" s="24"/>
      <c r="I19" s="36">
        <f t="shared" si="0"/>
        <v>0</v>
      </c>
      <c r="J19" s="24"/>
      <c r="K19" s="37"/>
    </row>
    <row r="20" spans="1:11" ht="15.75" customHeight="1">
      <c r="A20" s="38" t="s">
        <v>47</v>
      </c>
      <c r="B20" s="39" t="s">
        <v>48</v>
      </c>
      <c r="C20" s="40"/>
      <c r="D20" s="41"/>
      <c r="E20" s="41">
        <v>7.5</v>
      </c>
      <c r="F20" s="41">
        <v>52</v>
      </c>
      <c r="G20" s="41">
        <v>1.5</v>
      </c>
      <c r="H20" s="41"/>
      <c r="I20" s="42">
        <f t="shared" si="0"/>
        <v>61</v>
      </c>
      <c r="J20" s="31"/>
      <c r="K20" s="32"/>
    </row>
    <row r="21" spans="1:11" ht="15.75" customHeight="1" thickBot="1">
      <c r="A21" s="38"/>
      <c r="B21" s="39" t="s">
        <v>49</v>
      </c>
      <c r="C21" s="43"/>
      <c r="D21" s="31"/>
      <c r="E21" s="31">
        <v>10</v>
      </c>
      <c r="F21" s="31">
        <v>16</v>
      </c>
      <c r="G21" s="31"/>
      <c r="H21" s="31"/>
      <c r="I21" s="44">
        <f t="shared" si="0"/>
        <v>26</v>
      </c>
      <c r="J21" s="31">
        <v>8</v>
      </c>
      <c r="K21" s="32">
        <v>7</v>
      </c>
    </row>
    <row r="22" spans="1:11" ht="15.75" customHeight="1">
      <c r="A22" s="26" t="s">
        <v>50</v>
      </c>
      <c r="B22" s="45" t="s">
        <v>51</v>
      </c>
      <c r="C22" s="28"/>
      <c r="D22" s="29"/>
      <c r="E22" s="29"/>
      <c r="F22" s="29"/>
      <c r="G22" s="29"/>
      <c r="H22" s="29"/>
      <c r="I22" s="30">
        <f t="shared" si="0"/>
        <v>0</v>
      </c>
      <c r="J22" s="29"/>
      <c r="K22" s="46"/>
    </row>
    <row r="23" spans="1:11" ht="15.75" customHeight="1" thickBot="1">
      <c r="A23" s="38"/>
      <c r="B23" s="39" t="s">
        <v>52</v>
      </c>
      <c r="C23" s="40"/>
      <c r="D23" s="41"/>
      <c r="E23" s="41"/>
      <c r="F23" s="41"/>
      <c r="G23" s="41"/>
      <c r="H23" s="41"/>
      <c r="I23" s="42">
        <f t="shared" si="0"/>
        <v>0</v>
      </c>
      <c r="J23" s="31"/>
      <c r="K23" s="32"/>
    </row>
    <row r="24" spans="1:11" ht="15.75" customHeight="1">
      <c r="A24" s="26" t="s">
        <v>53</v>
      </c>
      <c r="B24" s="45" t="s">
        <v>54</v>
      </c>
      <c r="C24" s="28"/>
      <c r="D24" s="29"/>
      <c r="E24" s="29"/>
      <c r="F24" s="29">
        <v>7</v>
      </c>
      <c r="G24" s="29"/>
      <c r="H24" s="29"/>
      <c r="I24" s="30">
        <f t="shared" si="0"/>
        <v>7</v>
      </c>
      <c r="J24" s="29"/>
      <c r="K24" s="46"/>
    </row>
    <row r="25" spans="1:11" ht="15.75" customHeight="1" thickBot="1">
      <c r="A25" s="38"/>
      <c r="B25" s="39" t="s">
        <v>55</v>
      </c>
      <c r="C25" s="40"/>
      <c r="D25" s="41"/>
      <c r="E25" s="41"/>
      <c r="F25" s="41"/>
      <c r="G25" s="41"/>
      <c r="H25" s="41"/>
      <c r="I25" s="42">
        <f t="shared" si="0"/>
        <v>0</v>
      </c>
      <c r="J25" s="31"/>
      <c r="K25" s="32"/>
    </row>
    <row r="26" spans="1:11" ht="15.75" customHeight="1">
      <c r="A26" s="26" t="s">
        <v>56</v>
      </c>
      <c r="B26" s="45" t="s">
        <v>57</v>
      </c>
      <c r="C26" s="28"/>
      <c r="D26" s="29"/>
      <c r="E26" s="29"/>
      <c r="F26" s="29"/>
      <c r="G26" s="29"/>
      <c r="H26" s="29"/>
      <c r="I26" s="30">
        <f t="shared" si="0"/>
        <v>0</v>
      </c>
      <c r="J26" s="29"/>
      <c r="K26" s="46"/>
    </row>
    <row r="27" spans="1:11" ht="15.75" customHeight="1">
      <c r="A27" s="38"/>
      <c r="B27" s="39" t="s">
        <v>58</v>
      </c>
      <c r="C27" s="40"/>
      <c r="D27" s="41"/>
      <c r="E27" s="41"/>
      <c r="F27" s="41">
        <v>2.5</v>
      </c>
      <c r="G27" s="41"/>
      <c r="H27" s="41"/>
      <c r="I27" s="42">
        <f t="shared" si="0"/>
        <v>2.5</v>
      </c>
      <c r="J27" s="31"/>
      <c r="K27" s="32"/>
    </row>
    <row r="28" spans="1:11" ht="15.75" customHeight="1" thickBot="1">
      <c r="A28" s="33"/>
      <c r="B28" s="34" t="s">
        <v>59</v>
      </c>
      <c r="C28" s="35"/>
      <c r="D28" s="24"/>
      <c r="E28" s="24"/>
      <c r="F28" s="24">
        <v>2.5</v>
      </c>
      <c r="G28" s="24"/>
      <c r="H28" s="24">
        <v>0.25</v>
      </c>
      <c r="I28" s="36">
        <f t="shared" si="0"/>
        <v>2.75</v>
      </c>
      <c r="J28" s="24"/>
      <c r="K28" s="37"/>
    </row>
    <row r="29" spans="1:11" ht="15.75" customHeight="1">
      <c r="A29" s="38" t="s">
        <v>60</v>
      </c>
      <c r="B29" s="39" t="s">
        <v>61</v>
      </c>
      <c r="C29" s="40"/>
      <c r="D29" s="41"/>
      <c r="E29" s="41"/>
      <c r="F29" s="41">
        <v>15</v>
      </c>
      <c r="G29" s="41"/>
      <c r="H29" s="41"/>
      <c r="I29" s="42">
        <f t="shared" si="0"/>
        <v>15</v>
      </c>
      <c r="J29" s="31"/>
      <c r="K29" s="32"/>
    </row>
    <row r="30" spans="1:11" ht="15.75" customHeight="1" thickBot="1">
      <c r="A30" s="33"/>
      <c r="B30" s="34" t="s">
        <v>62</v>
      </c>
      <c r="C30" s="35"/>
      <c r="D30" s="24"/>
      <c r="E30" s="24"/>
      <c r="F30" s="24"/>
      <c r="G30" s="24"/>
      <c r="H30" s="24">
        <v>3.75</v>
      </c>
      <c r="I30" s="36">
        <f t="shared" si="0"/>
        <v>3.75</v>
      </c>
      <c r="J30" s="24"/>
      <c r="K30" s="37"/>
    </row>
    <row r="31" spans="1:11" ht="15.75" customHeight="1" thickBot="1">
      <c r="A31" s="50" t="s">
        <v>15</v>
      </c>
      <c r="B31" s="51"/>
      <c r="C31" s="35">
        <f aca="true" t="shared" si="1" ref="C31:H31">SUM(C5:C30)</f>
        <v>0</v>
      </c>
      <c r="D31" s="24">
        <f t="shared" si="1"/>
        <v>0</v>
      </c>
      <c r="E31" s="24">
        <f t="shared" si="1"/>
        <v>28.5</v>
      </c>
      <c r="F31" s="24">
        <f t="shared" si="1"/>
        <v>170</v>
      </c>
      <c r="G31" s="24">
        <f t="shared" si="1"/>
        <v>9.5</v>
      </c>
      <c r="H31" s="24">
        <f t="shared" si="1"/>
        <v>62.5</v>
      </c>
      <c r="I31" s="36">
        <f t="shared" si="0"/>
        <v>270.5</v>
      </c>
      <c r="J31" s="24">
        <f>SUM(J5:J30)</f>
        <v>8</v>
      </c>
      <c r="K31" s="37">
        <f>SUM(K5:K30)</f>
        <v>7</v>
      </c>
    </row>
    <row r="64" spans="1:9" ht="15.75" customHeight="1">
      <c r="A64" s="1" t="s">
        <v>2</v>
      </c>
      <c r="B64" s="2"/>
      <c r="C64" s="3"/>
      <c r="E64" s="5"/>
      <c r="F64" s="6" t="s">
        <v>3</v>
      </c>
      <c r="G64" s="5"/>
      <c r="I64" s="7"/>
    </row>
    <row r="65" spans="1:9" ht="27" customHeight="1" thickBot="1">
      <c r="A65" s="1" t="s">
        <v>4</v>
      </c>
      <c r="C65" s="3"/>
      <c r="D65" s="10" t="s">
        <v>5</v>
      </c>
      <c r="E65" s="52" t="s">
        <v>63</v>
      </c>
      <c r="H65" s="5"/>
      <c r="I65" s="7"/>
    </row>
    <row r="66" spans="1:11" ht="15.75" customHeight="1">
      <c r="A66" s="12" t="s">
        <v>7</v>
      </c>
      <c r="B66" s="13" t="s">
        <v>8</v>
      </c>
      <c r="C66" s="14" t="s">
        <v>9</v>
      </c>
      <c r="D66" s="15" t="s">
        <v>10</v>
      </c>
      <c r="E66" s="15" t="s">
        <v>11</v>
      </c>
      <c r="F66" s="15" t="s">
        <v>12</v>
      </c>
      <c r="G66" s="15" t="s">
        <v>13</v>
      </c>
      <c r="H66" s="15" t="s">
        <v>14</v>
      </c>
      <c r="I66" s="16" t="s">
        <v>15</v>
      </c>
      <c r="J66" s="17" t="s">
        <v>16</v>
      </c>
      <c r="K66" s="18"/>
    </row>
    <row r="67" spans="1:11" ht="15.75" customHeight="1" thickBot="1">
      <c r="A67" s="19"/>
      <c r="B67" s="20"/>
      <c r="C67" s="21"/>
      <c r="D67" s="22"/>
      <c r="E67" s="22"/>
      <c r="F67" s="22"/>
      <c r="G67" s="22"/>
      <c r="H67" s="22"/>
      <c r="I67" s="23"/>
      <c r="J67" s="24" t="s">
        <v>17</v>
      </c>
      <c r="K67" s="25" t="s">
        <v>18</v>
      </c>
    </row>
    <row r="68" spans="1:11" ht="15.75" customHeight="1">
      <c r="A68" s="26" t="s">
        <v>19</v>
      </c>
      <c r="B68" s="27" t="s">
        <v>20</v>
      </c>
      <c r="C68" s="28"/>
      <c r="D68" s="29"/>
      <c r="E68" s="29"/>
      <c r="F68" s="29"/>
      <c r="G68" s="29">
        <v>1</v>
      </c>
      <c r="H68" s="29"/>
      <c r="I68" s="30">
        <f aca="true" t="shared" si="2" ref="I68:I94">SUM(C68:H68)</f>
        <v>1</v>
      </c>
      <c r="J68" s="31"/>
      <c r="K68" s="32"/>
    </row>
    <row r="69" spans="1:11" ht="15.75" customHeight="1" thickBot="1">
      <c r="A69" s="33"/>
      <c r="B69" s="34" t="s">
        <v>21</v>
      </c>
      <c r="C69" s="35"/>
      <c r="D69" s="24"/>
      <c r="E69" s="24"/>
      <c r="F69" s="24"/>
      <c r="G69" s="24"/>
      <c r="H69" s="24"/>
      <c r="I69" s="36">
        <f t="shared" si="2"/>
        <v>0</v>
      </c>
      <c r="J69" s="24"/>
      <c r="K69" s="37"/>
    </row>
    <row r="70" spans="1:11" ht="15.75" customHeight="1">
      <c r="A70" s="38" t="s">
        <v>22</v>
      </c>
      <c r="B70" s="39" t="s">
        <v>23</v>
      </c>
      <c r="C70" s="40"/>
      <c r="D70" s="41"/>
      <c r="E70" s="41"/>
      <c r="F70" s="41"/>
      <c r="G70" s="41"/>
      <c r="H70" s="41"/>
      <c r="I70" s="42">
        <f t="shared" si="2"/>
        <v>0</v>
      </c>
      <c r="J70" s="31"/>
      <c r="K70" s="32"/>
    </row>
    <row r="71" spans="1:11" ht="15.75" customHeight="1" thickBot="1">
      <c r="A71" s="33"/>
      <c r="B71" s="34" t="s">
        <v>24</v>
      </c>
      <c r="C71" s="35"/>
      <c r="D71" s="24"/>
      <c r="E71" s="24"/>
      <c r="F71" s="24"/>
      <c r="G71" s="24"/>
      <c r="H71" s="24"/>
      <c r="I71" s="36">
        <f t="shared" si="2"/>
        <v>0</v>
      </c>
      <c r="J71" s="24"/>
      <c r="K71" s="37"/>
    </row>
    <row r="72" spans="1:11" ht="15.75" customHeight="1">
      <c r="A72" s="38" t="s">
        <v>25</v>
      </c>
      <c r="B72" s="39" t="s">
        <v>26</v>
      </c>
      <c r="C72" s="40"/>
      <c r="D72" s="41"/>
      <c r="E72" s="41"/>
      <c r="F72" s="41"/>
      <c r="G72" s="41"/>
      <c r="H72" s="41"/>
      <c r="I72" s="42">
        <f t="shared" si="2"/>
        <v>0</v>
      </c>
      <c r="J72" s="31"/>
      <c r="K72" s="32"/>
    </row>
    <row r="73" spans="1:11" ht="15.75" customHeight="1" thickBot="1">
      <c r="A73" s="38"/>
      <c r="B73" s="39" t="s">
        <v>27</v>
      </c>
      <c r="C73" s="43"/>
      <c r="D73" s="31"/>
      <c r="E73" s="31"/>
      <c r="F73" s="31"/>
      <c r="G73" s="31"/>
      <c r="H73" s="31"/>
      <c r="I73" s="44">
        <f t="shared" si="2"/>
        <v>0</v>
      </c>
      <c r="J73" s="31"/>
      <c r="K73" s="32"/>
    </row>
    <row r="74" spans="1:11" ht="15.75" customHeight="1">
      <c r="A74" s="26" t="s">
        <v>28</v>
      </c>
      <c r="B74" s="45" t="s">
        <v>29</v>
      </c>
      <c r="C74" s="28"/>
      <c r="D74" s="29"/>
      <c r="E74" s="29"/>
      <c r="F74" s="29"/>
      <c r="G74" s="29"/>
      <c r="H74" s="29"/>
      <c r="I74" s="30">
        <f t="shared" si="2"/>
        <v>0</v>
      </c>
      <c r="J74" s="29"/>
      <c r="K74" s="46"/>
    </row>
    <row r="75" spans="1:11" ht="15.75" customHeight="1" thickBot="1">
      <c r="A75" s="38"/>
      <c r="B75" s="39" t="s">
        <v>30</v>
      </c>
      <c r="C75" s="40"/>
      <c r="D75" s="41"/>
      <c r="E75" s="41"/>
      <c r="F75" s="41"/>
      <c r="G75" s="41"/>
      <c r="H75" s="41"/>
      <c r="I75" s="42">
        <f t="shared" si="2"/>
        <v>0</v>
      </c>
      <c r="J75" s="31"/>
      <c r="K75" s="32"/>
    </row>
    <row r="76" spans="1:11" ht="15.75" customHeight="1">
      <c r="A76" s="26" t="s">
        <v>31</v>
      </c>
      <c r="B76" s="45" t="s">
        <v>32</v>
      </c>
      <c r="C76" s="28"/>
      <c r="D76" s="29"/>
      <c r="E76" s="29"/>
      <c r="F76" s="29"/>
      <c r="G76" s="29"/>
      <c r="H76" s="29"/>
      <c r="I76" s="30">
        <f t="shared" si="2"/>
        <v>0</v>
      </c>
      <c r="J76" s="29"/>
      <c r="K76" s="46"/>
    </row>
    <row r="77" spans="1:11" ht="15.75" customHeight="1" thickBot="1">
      <c r="A77" s="38"/>
      <c r="B77" s="39" t="s">
        <v>33</v>
      </c>
      <c r="C77" s="40"/>
      <c r="D77" s="41"/>
      <c r="E77" s="41"/>
      <c r="F77" s="41"/>
      <c r="G77" s="41"/>
      <c r="H77" s="41"/>
      <c r="I77" s="42">
        <f t="shared" si="2"/>
        <v>0</v>
      </c>
      <c r="J77" s="31"/>
      <c r="K77" s="32"/>
    </row>
    <row r="78" spans="1:11" ht="15.75" customHeight="1">
      <c r="A78" s="26" t="s">
        <v>35</v>
      </c>
      <c r="B78" s="45" t="s">
        <v>36</v>
      </c>
      <c r="C78" s="28"/>
      <c r="D78" s="29"/>
      <c r="E78" s="29"/>
      <c r="F78" s="29"/>
      <c r="G78" s="29"/>
      <c r="H78" s="29"/>
      <c r="I78" s="30">
        <f t="shared" si="2"/>
        <v>0</v>
      </c>
      <c r="J78" s="29"/>
      <c r="K78" s="46"/>
    </row>
    <row r="79" spans="1:11" ht="15.75" customHeight="1">
      <c r="A79" s="38"/>
      <c r="B79" s="39" t="s">
        <v>39</v>
      </c>
      <c r="C79" s="40"/>
      <c r="D79" s="41"/>
      <c r="E79" s="41"/>
      <c r="F79" s="41"/>
      <c r="G79" s="41"/>
      <c r="H79" s="41"/>
      <c r="I79" s="42">
        <f t="shared" si="2"/>
        <v>0</v>
      </c>
      <c r="J79" s="31"/>
      <c r="K79" s="32"/>
    </row>
    <row r="80" spans="1:11" ht="15.75" customHeight="1" thickBot="1">
      <c r="A80" s="33"/>
      <c r="B80" s="34" t="s">
        <v>40</v>
      </c>
      <c r="C80" s="35"/>
      <c r="D80" s="24"/>
      <c r="E80" s="24"/>
      <c r="F80" s="24"/>
      <c r="G80" s="24"/>
      <c r="H80" s="24"/>
      <c r="I80" s="36">
        <f t="shared" si="2"/>
        <v>0</v>
      </c>
      <c r="J80" s="24"/>
      <c r="K80" s="37"/>
    </row>
    <row r="81" spans="1:11" ht="15.75" customHeight="1">
      <c r="A81" s="38" t="s">
        <v>41</v>
      </c>
      <c r="B81" s="39" t="s">
        <v>42</v>
      </c>
      <c r="C81" s="40"/>
      <c r="D81" s="41"/>
      <c r="E81" s="41"/>
      <c r="F81" s="41"/>
      <c r="G81" s="41"/>
      <c r="H81" s="41"/>
      <c r="I81" s="42">
        <f t="shared" si="2"/>
        <v>0</v>
      </c>
      <c r="J81" s="31"/>
      <c r="K81" s="32"/>
    </row>
    <row r="82" spans="1:11" ht="15.75" customHeight="1" thickBot="1">
      <c r="A82" s="33"/>
      <c r="B82" s="34" t="s">
        <v>46</v>
      </c>
      <c r="C82" s="35"/>
      <c r="D82" s="24"/>
      <c r="E82" s="24"/>
      <c r="F82" s="24"/>
      <c r="G82" s="24"/>
      <c r="H82" s="24"/>
      <c r="I82" s="36">
        <f t="shared" si="2"/>
        <v>0</v>
      </c>
      <c r="J82" s="24"/>
      <c r="K82" s="37"/>
    </row>
    <row r="83" spans="1:11" ht="15.75" customHeight="1">
      <c r="A83" s="38" t="s">
        <v>47</v>
      </c>
      <c r="B83" s="39" t="s">
        <v>48</v>
      </c>
      <c r="C83" s="40"/>
      <c r="D83" s="41"/>
      <c r="E83" s="41"/>
      <c r="F83" s="41"/>
      <c r="G83" s="41"/>
      <c r="H83" s="41"/>
      <c r="I83" s="42">
        <f t="shared" si="2"/>
        <v>0</v>
      </c>
      <c r="J83" s="31"/>
      <c r="K83" s="32"/>
    </row>
    <row r="84" spans="1:11" ht="15.75" customHeight="1" thickBot="1">
      <c r="A84" s="38"/>
      <c r="B84" s="39" t="s">
        <v>49</v>
      </c>
      <c r="C84" s="43"/>
      <c r="D84" s="31"/>
      <c r="E84" s="31"/>
      <c r="F84" s="31"/>
      <c r="G84" s="31"/>
      <c r="H84" s="31"/>
      <c r="I84" s="44">
        <f t="shared" si="2"/>
        <v>0</v>
      </c>
      <c r="J84" s="31"/>
      <c r="K84" s="32"/>
    </row>
    <row r="85" spans="1:11" ht="15.75" customHeight="1">
      <c r="A85" s="26" t="s">
        <v>50</v>
      </c>
      <c r="B85" s="45" t="s">
        <v>51</v>
      </c>
      <c r="C85" s="28"/>
      <c r="D85" s="29"/>
      <c r="E85" s="29"/>
      <c r="F85" s="29"/>
      <c r="G85" s="29"/>
      <c r="H85" s="29"/>
      <c r="I85" s="30">
        <f t="shared" si="2"/>
        <v>0</v>
      </c>
      <c r="J85" s="29"/>
      <c r="K85" s="46"/>
    </row>
    <row r="86" spans="1:11" ht="15.75" customHeight="1" thickBot="1">
      <c r="A86" s="38"/>
      <c r="B86" s="39" t="s">
        <v>52</v>
      </c>
      <c r="C86" s="40"/>
      <c r="D86" s="41"/>
      <c r="E86" s="41"/>
      <c r="F86" s="41"/>
      <c r="G86" s="41"/>
      <c r="H86" s="41"/>
      <c r="I86" s="42">
        <f t="shared" si="2"/>
        <v>0</v>
      </c>
      <c r="J86" s="31"/>
      <c r="K86" s="32"/>
    </row>
    <row r="87" spans="1:11" ht="15.75" customHeight="1">
      <c r="A87" s="26" t="s">
        <v>53</v>
      </c>
      <c r="B87" s="45" t="s">
        <v>54</v>
      </c>
      <c r="C87" s="28"/>
      <c r="D87" s="29"/>
      <c r="E87" s="29"/>
      <c r="F87" s="29"/>
      <c r="G87" s="29"/>
      <c r="H87" s="29"/>
      <c r="I87" s="30">
        <f t="shared" si="2"/>
        <v>0</v>
      </c>
      <c r="J87" s="29"/>
      <c r="K87" s="46"/>
    </row>
    <row r="88" spans="1:11" ht="15.75" customHeight="1" thickBot="1">
      <c r="A88" s="38"/>
      <c r="B88" s="39" t="s">
        <v>55</v>
      </c>
      <c r="C88" s="40"/>
      <c r="D88" s="41"/>
      <c r="E88" s="41"/>
      <c r="F88" s="41"/>
      <c r="G88" s="41"/>
      <c r="H88" s="41"/>
      <c r="I88" s="42">
        <f t="shared" si="2"/>
        <v>0</v>
      </c>
      <c r="J88" s="31"/>
      <c r="K88" s="32"/>
    </row>
    <row r="89" spans="1:11" ht="15.75" customHeight="1">
      <c r="A89" s="26" t="s">
        <v>56</v>
      </c>
      <c r="B89" s="45" t="s">
        <v>57</v>
      </c>
      <c r="C89" s="28"/>
      <c r="D89" s="29"/>
      <c r="E89" s="29"/>
      <c r="F89" s="29"/>
      <c r="G89" s="29"/>
      <c r="H89" s="29"/>
      <c r="I89" s="30">
        <f t="shared" si="2"/>
        <v>0</v>
      </c>
      <c r="J89" s="29"/>
      <c r="K89" s="46"/>
    </row>
    <row r="90" spans="1:11" ht="15.75" customHeight="1">
      <c r="A90" s="38"/>
      <c r="B90" s="39" t="s">
        <v>58</v>
      </c>
      <c r="C90" s="40"/>
      <c r="D90" s="41"/>
      <c r="E90" s="41"/>
      <c r="F90" s="41"/>
      <c r="G90" s="41"/>
      <c r="H90" s="41"/>
      <c r="I90" s="42">
        <f t="shared" si="2"/>
        <v>0</v>
      </c>
      <c r="J90" s="31"/>
      <c r="K90" s="32"/>
    </row>
    <row r="91" spans="1:11" ht="15.75" customHeight="1" thickBot="1">
      <c r="A91" s="33"/>
      <c r="B91" s="34" t="s">
        <v>59</v>
      </c>
      <c r="C91" s="35"/>
      <c r="D91" s="24"/>
      <c r="E91" s="24"/>
      <c r="F91" s="24"/>
      <c r="G91" s="24"/>
      <c r="H91" s="24"/>
      <c r="I91" s="36">
        <f t="shared" si="2"/>
        <v>0</v>
      </c>
      <c r="J91" s="24"/>
      <c r="K91" s="37"/>
    </row>
    <row r="92" spans="1:11" ht="15.75" customHeight="1">
      <c r="A92" s="38" t="s">
        <v>60</v>
      </c>
      <c r="B92" s="39" t="s">
        <v>61</v>
      </c>
      <c r="C92" s="40"/>
      <c r="D92" s="41"/>
      <c r="E92" s="41"/>
      <c r="F92" s="41"/>
      <c r="G92" s="41"/>
      <c r="H92" s="41"/>
      <c r="I92" s="42">
        <f t="shared" si="2"/>
        <v>0</v>
      </c>
      <c r="J92" s="31"/>
      <c r="K92" s="32"/>
    </row>
    <row r="93" spans="1:11" ht="15.75" customHeight="1" thickBot="1">
      <c r="A93" s="33"/>
      <c r="B93" s="34" t="s">
        <v>62</v>
      </c>
      <c r="C93" s="35"/>
      <c r="D93" s="24"/>
      <c r="E93" s="24"/>
      <c r="F93" s="24"/>
      <c r="G93" s="24"/>
      <c r="H93" s="24"/>
      <c r="I93" s="36">
        <f t="shared" si="2"/>
        <v>0</v>
      </c>
      <c r="J93" s="24"/>
      <c r="K93" s="37"/>
    </row>
    <row r="94" spans="1:11" ht="15.75" customHeight="1" thickBot="1">
      <c r="A94" s="50" t="s">
        <v>15</v>
      </c>
      <c r="B94" s="51"/>
      <c r="C94" s="35">
        <f aca="true" t="shared" si="3" ref="C94:H94">SUM(C68:C93)</f>
        <v>0</v>
      </c>
      <c r="D94" s="24">
        <f t="shared" si="3"/>
        <v>0</v>
      </c>
      <c r="E94" s="24">
        <f t="shared" si="3"/>
        <v>0</v>
      </c>
      <c r="F94" s="24">
        <f t="shared" si="3"/>
        <v>0</v>
      </c>
      <c r="G94" s="24">
        <f t="shared" si="3"/>
        <v>1</v>
      </c>
      <c r="H94" s="24">
        <f t="shared" si="3"/>
        <v>0</v>
      </c>
      <c r="I94" s="36">
        <f t="shared" si="2"/>
        <v>1</v>
      </c>
      <c r="J94" s="24">
        <f>SUM(J68:J93)</f>
        <v>0</v>
      </c>
      <c r="K94" s="37">
        <f>SUM(K68:K93)</f>
        <v>0</v>
      </c>
    </row>
    <row r="98" spans="1:9" ht="15.75" customHeight="1">
      <c r="A98" s="1" t="s">
        <v>2</v>
      </c>
      <c r="B98" s="2"/>
      <c r="C98" s="3"/>
      <c r="E98" s="5"/>
      <c r="F98" s="6" t="s">
        <v>3</v>
      </c>
      <c r="G98" s="5"/>
      <c r="I98" s="7"/>
    </row>
    <row r="99" spans="1:9" ht="27" customHeight="1" thickBot="1">
      <c r="A99" s="1" t="s">
        <v>4</v>
      </c>
      <c r="C99" s="3"/>
      <c r="D99" s="10" t="s">
        <v>5</v>
      </c>
      <c r="E99" s="52" t="s">
        <v>64</v>
      </c>
      <c r="H99" s="5"/>
      <c r="I99" s="7"/>
    </row>
    <row r="100" spans="1:11" ht="15.75" customHeight="1">
      <c r="A100" s="12" t="s">
        <v>7</v>
      </c>
      <c r="B100" s="13" t="s">
        <v>8</v>
      </c>
      <c r="C100" s="14" t="s">
        <v>9</v>
      </c>
      <c r="D100" s="15" t="s">
        <v>10</v>
      </c>
      <c r="E100" s="15" t="s">
        <v>11</v>
      </c>
      <c r="F100" s="15" t="s">
        <v>12</v>
      </c>
      <c r="G100" s="15" t="s">
        <v>13</v>
      </c>
      <c r="H100" s="15" t="s">
        <v>14</v>
      </c>
      <c r="I100" s="16" t="s">
        <v>15</v>
      </c>
      <c r="J100" s="17" t="s">
        <v>16</v>
      </c>
      <c r="K100" s="18"/>
    </row>
    <row r="101" spans="1:11" ht="15.75" customHeight="1" thickBot="1">
      <c r="A101" s="19"/>
      <c r="B101" s="20"/>
      <c r="C101" s="21"/>
      <c r="D101" s="22"/>
      <c r="E101" s="22"/>
      <c r="F101" s="22"/>
      <c r="G101" s="22"/>
      <c r="H101" s="22"/>
      <c r="I101" s="23"/>
      <c r="J101" s="24" t="s">
        <v>17</v>
      </c>
      <c r="K101" s="25" t="s">
        <v>18</v>
      </c>
    </row>
    <row r="102" spans="1:11" ht="15.75" customHeight="1">
      <c r="A102" s="26" t="s">
        <v>19</v>
      </c>
      <c r="B102" s="27" t="s">
        <v>20</v>
      </c>
      <c r="C102" s="28"/>
      <c r="D102" s="29"/>
      <c r="E102" s="29"/>
      <c r="F102" s="29"/>
      <c r="G102" s="29">
        <v>1</v>
      </c>
      <c r="H102" s="29"/>
      <c r="I102" s="30">
        <f aca="true" t="shared" si="4" ref="I102:I128">SUM(C102:H102)</f>
        <v>1</v>
      </c>
      <c r="J102" s="31"/>
      <c r="K102" s="32"/>
    </row>
    <row r="103" spans="1:11" ht="15.75" customHeight="1" thickBot="1">
      <c r="A103" s="33"/>
      <c r="B103" s="34" t="s">
        <v>21</v>
      </c>
      <c r="C103" s="35"/>
      <c r="D103" s="24"/>
      <c r="E103" s="24"/>
      <c r="F103" s="24"/>
      <c r="G103" s="24"/>
      <c r="H103" s="24"/>
      <c r="I103" s="36">
        <f t="shared" si="4"/>
        <v>0</v>
      </c>
      <c r="J103" s="24"/>
      <c r="K103" s="37"/>
    </row>
    <row r="104" spans="1:11" ht="15.75" customHeight="1">
      <c r="A104" s="38" t="s">
        <v>22</v>
      </c>
      <c r="B104" s="39" t="s">
        <v>23</v>
      </c>
      <c r="C104" s="40"/>
      <c r="D104" s="41"/>
      <c r="E104" s="41"/>
      <c r="F104" s="41"/>
      <c r="G104" s="41"/>
      <c r="H104" s="41"/>
      <c r="I104" s="42">
        <f t="shared" si="4"/>
        <v>0</v>
      </c>
      <c r="J104" s="31"/>
      <c r="K104" s="32"/>
    </row>
    <row r="105" spans="1:11" ht="15.75" customHeight="1" thickBot="1">
      <c r="A105" s="33"/>
      <c r="B105" s="34" t="s">
        <v>24</v>
      </c>
      <c r="C105" s="35"/>
      <c r="D105" s="24"/>
      <c r="E105" s="24"/>
      <c r="F105" s="24"/>
      <c r="G105" s="24"/>
      <c r="H105" s="24"/>
      <c r="I105" s="36">
        <f t="shared" si="4"/>
        <v>0</v>
      </c>
      <c r="J105" s="24"/>
      <c r="K105" s="37"/>
    </row>
    <row r="106" spans="1:11" ht="15.75" customHeight="1">
      <c r="A106" s="38" t="s">
        <v>25</v>
      </c>
      <c r="B106" s="39" t="s">
        <v>26</v>
      </c>
      <c r="C106" s="40"/>
      <c r="D106" s="41"/>
      <c r="E106" s="41"/>
      <c r="F106" s="41"/>
      <c r="G106" s="41"/>
      <c r="H106" s="41"/>
      <c r="I106" s="42">
        <f t="shared" si="4"/>
        <v>0</v>
      </c>
      <c r="J106" s="31"/>
      <c r="K106" s="32"/>
    </row>
    <row r="107" spans="1:11" ht="15.75" customHeight="1" thickBot="1">
      <c r="A107" s="38"/>
      <c r="B107" s="39" t="s">
        <v>27</v>
      </c>
      <c r="C107" s="43"/>
      <c r="D107" s="31"/>
      <c r="E107" s="31"/>
      <c r="F107" s="31"/>
      <c r="G107" s="31"/>
      <c r="H107" s="31"/>
      <c r="I107" s="44">
        <f t="shared" si="4"/>
        <v>0</v>
      </c>
      <c r="J107" s="31"/>
      <c r="K107" s="32"/>
    </row>
    <row r="108" spans="1:11" ht="15.75" customHeight="1">
      <c r="A108" s="26" t="s">
        <v>28</v>
      </c>
      <c r="B108" s="45" t="s">
        <v>29</v>
      </c>
      <c r="C108" s="28"/>
      <c r="D108" s="29"/>
      <c r="E108" s="29"/>
      <c r="F108" s="29"/>
      <c r="G108" s="29"/>
      <c r="H108" s="29"/>
      <c r="I108" s="30">
        <f t="shared" si="4"/>
        <v>0</v>
      </c>
      <c r="J108" s="29"/>
      <c r="K108" s="46"/>
    </row>
    <row r="109" spans="1:11" ht="15.75" customHeight="1" thickBot="1">
      <c r="A109" s="38"/>
      <c r="B109" s="39" t="s">
        <v>30</v>
      </c>
      <c r="C109" s="40"/>
      <c r="D109" s="41"/>
      <c r="E109" s="41"/>
      <c r="F109" s="41"/>
      <c r="G109" s="41"/>
      <c r="H109" s="41"/>
      <c r="I109" s="42">
        <f t="shared" si="4"/>
        <v>0</v>
      </c>
      <c r="J109" s="31"/>
      <c r="K109" s="32"/>
    </row>
    <row r="110" spans="1:11" ht="15.75" customHeight="1">
      <c r="A110" s="26" t="s">
        <v>31</v>
      </c>
      <c r="B110" s="45" t="s">
        <v>32</v>
      </c>
      <c r="C110" s="28"/>
      <c r="D110" s="29"/>
      <c r="E110" s="29"/>
      <c r="F110" s="29"/>
      <c r="G110" s="29"/>
      <c r="H110" s="29"/>
      <c r="I110" s="30">
        <f t="shared" si="4"/>
        <v>0</v>
      </c>
      <c r="J110" s="29"/>
      <c r="K110" s="46"/>
    </row>
    <row r="111" spans="1:11" ht="15.75" customHeight="1" thickBot="1">
      <c r="A111" s="38"/>
      <c r="B111" s="39" t="s">
        <v>33</v>
      </c>
      <c r="C111" s="40"/>
      <c r="D111" s="41"/>
      <c r="E111" s="41"/>
      <c r="F111" s="41"/>
      <c r="G111" s="41"/>
      <c r="H111" s="41"/>
      <c r="I111" s="42">
        <f t="shared" si="4"/>
        <v>0</v>
      </c>
      <c r="J111" s="31"/>
      <c r="K111" s="32"/>
    </row>
    <row r="112" spans="1:11" ht="15.75" customHeight="1">
      <c r="A112" s="26" t="s">
        <v>35</v>
      </c>
      <c r="B112" s="45" t="s">
        <v>36</v>
      </c>
      <c r="C112" s="28"/>
      <c r="D112" s="29"/>
      <c r="E112" s="29"/>
      <c r="F112" s="29"/>
      <c r="G112" s="29"/>
      <c r="H112" s="29"/>
      <c r="I112" s="30">
        <f t="shared" si="4"/>
        <v>0</v>
      </c>
      <c r="J112" s="29"/>
      <c r="K112" s="46"/>
    </row>
    <row r="113" spans="1:11" ht="15.75" customHeight="1">
      <c r="A113" s="38"/>
      <c r="B113" s="39" t="s">
        <v>39</v>
      </c>
      <c r="C113" s="40"/>
      <c r="D113" s="41"/>
      <c r="E113" s="41"/>
      <c r="F113" s="41"/>
      <c r="G113" s="41"/>
      <c r="H113" s="41"/>
      <c r="I113" s="42">
        <f t="shared" si="4"/>
        <v>0</v>
      </c>
      <c r="J113" s="31"/>
      <c r="K113" s="32"/>
    </row>
    <row r="114" spans="1:11" ht="15.75" customHeight="1" thickBot="1">
      <c r="A114" s="33"/>
      <c r="B114" s="34" t="s">
        <v>40</v>
      </c>
      <c r="C114" s="35"/>
      <c r="D114" s="24"/>
      <c r="E114" s="24"/>
      <c r="F114" s="24"/>
      <c r="G114" s="24"/>
      <c r="H114" s="24"/>
      <c r="I114" s="36">
        <f t="shared" si="4"/>
        <v>0</v>
      </c>
      <c r="J114" s="24"/>
      <c r="K114" s="37"/>
    </row>
    <row r="115" spans="1:11" ht="15.75" customHeight="1">
      <c r="A115" s="38" t="s">
        <v>41</v>
      </c>
      <c r="B115" s="39" t="s">
        <v>42</v>
      </c>
      <c r="C115" s="40"/>
      <c r="D115" s="41"/>
      <c r="E115" s="41"/>
      <c r="F115" s="41"/>
      <c r="G115" s="41"/>
      <c r="H115" s="41"/>
      <c r="I115" s="42">
        <f t="shared" si="4"/>
        <v>0</v>
      </c>
      <c r="J115" s="31"/>
      <c r="K115" s="32"/>
    </row>
    <row r="116" spans="1:11" ht="15.75" customHeight="1" thickBot="1">
      <c r="A116" s="33"/>
      <c r="B116" s="34" t="s">
        <v>46</v>
      </c>
      <c r="C116" s="35"/>
      <c r="D116" s="24"/>
      <c r="E116" s="24"/>
      <c r="F116" s="24"/>
      <c r="G116" s="24"/>
      <c r="H116" s="24"/>
      <c r="I116" s="36">
        <f t="shared" si="4"/>
        <v>0</v>
      </c>
      <c r="J116" s="24"/>
      <c r="K116" s="37"/>
    </row>
    <row r="117" spans="1:11" ht="15.75" customHeight="1">
      <c r="A117" s="38" t="s">
        <v>47</v>
      </c>
      <c r="B117" s="39" t="s">
        <v>48</v>
      </c>
      <c r="C117" s="40"/>
      <c r="D117" s="41"/>
      <c r="E117" s="41">
        <v>3</v>
      </c>
      <c r="F117" s="41"/>
      <c r="G117" s="41"/>
      <c r="H117" s="41"/>
      <c r="I117" s="42">
        <f t="shared" si="4"/>
        <v>3</v>
      </c>
      <c r="J117" s="31"/>
      <c r="K117" s="32"/>
    </row>
    <row r="118" spans="1:11" ht="15.75" customHeight="1" thickBot="1">
      <c r="A118" s="38"/>
      <c r="B118" s="39" t="s">
        <v>49</v>
      </c>
      <c r="C118" s="43"/>
      <c r="D118" s="31"/>
      <c r="E118" s="31"/>
      <c r="F118" s="31"/>
      <c r="G118" s="31"/>
      <c r="H118" s="31"/>
      <c r="I118" s="44">
        <f t="shared" si="4"/>
        <v>0</v>
      </c>
      <c r="J118" s="31"/>
      <c r="K118" s="32"/>
    </row>
    <row r="119" spans="1:11" ht="15.75" customHeight="1">
      <c r="A119" s="26" t="s">
        <v>50</v>
      </c>
      <c r="B119" s="45" t="s">
        <v>51</v>
      </c>
      <c r="C119" s="28"/>
      <c r="D119" s="29"/>
      <c r="E119" s="29">
        <v>4</v>
      </c>
      <c r="F119" s="29"/>
      <c r="G119" s="29"/>
      <c r="H119" s="29"/>
      <c r="I119" s="30">
        <f t="shared" si="4"/>
        <v>4</v>
      </c>
      <c r="J119" s="29"/>
      <c r="K119" s="46"/>
    </row>
    <row r="120" spans="1:11" ht="15.75" customHeight="1" thickBot="1">
      <c r="A120" s="38"/>
      <c r="B120" s="39" t="s">
        <v>52</v>
      </c>
      <c r="C120" s="40"/>
      <c r="D120" s="41"/>
      <c r="E120" s="41"/>
      <c r="F120" s="41"/>
      <c r="G120" s="41"/>
      <c r="H120" s="41"/>
      <c r="I120" s="42">
        <f t="shared" si="4"/>
        <v>0</v>
      </c>
      <c r="J120" s="31"/>
      <c r="K120" s="32"/>
    </row>
    <row r="121" spans="1:11" ht="15.75" customHeight="1">
      <c r="A121" s="26" t="s">
        <v>53</v>
      </c>
      <c r="B121" s="45" t="s">
        <v>54</v>
      </c>
      <c r="C121" s="28"/>
      <c r="D121" s="29"/>
      <c r="E121" s="29"/>
      <c r="F121" s="29"/>
      <c r="G121" s="29"/>
      <c r="H121" s="29"/>
      <c r="I121" s="30">
        <f t="shared" si="4"/>
        <v>0</v>
      </c>
      <c r="J121" s="29"/>
      <c r="K121" s="46"/>
    </row>
    <row r="122" spans="1:11" ht="15.75" customHeight="1" thickBot="1">
      <c r="A122" s="38"/>
      <c r="B122" s="39" t="s">
        <v>55</v>
      </c>
      <c r="C122" s="40"/>
      <c r="D122" s="41"/>
      <c r="E122" s="41"/>
      <c r="F122" s="41"/>
      <c r="G122" s="41"/>
      <c r="H122" s="41"/>
      <c r="I122" s="42">
        <f t="shared" si="4"/>
        <v>0</v>
      </c>
      <c r="J122" s="31"/>
      <c r="K122" s="32"/>
    </row>
    <row r="123" spans="1:11" ht="15.75" customHeight="1">
      <c r="A123" s="26" t="s">
        <v>56</v>
      </c>
      <c r="B123" s="45" t="s">
        <v>57</v>
      </c>
      <c r="C123" s="28"/>
      <c r="D123" s="29"/>
      <c r="E123" s="29"/>
      <c r="F123" s="29"/>
      <c r="G123" s="29"/>
      <c r="H123" s="29"/>
      <c r="I123" s="30">
        <f t="shared" si="4"/>
        <v>0</v>
      </c>
      <c r="J123" s="29"/>
      <c r="K123" s="46"/>
    </row>
    <row r="124" spans="1:11" ht="15.75" customHeight="1">
      <c r="A124" s="38"/>
      <c r="B124" s="39" t="s">
        <v>58</v>
      </c>
      <c r="C124" s="40"/>
      <c r="D124" s="41"/>
      <c r="E124" s="41"/>
      <c r="F124" s="41"/>
      <c r="G124" s="41"/>
      <c r="H124" s="41"/>
      <c r="I124" s="42">
        <f t="shared" si="4"/>
        <v>0</v>
      </c>
      <c r="J124" s="31"/>
      <c r="K124" s="32"/>
    </row>
    <row r="125" spans="1:11" ht="15.75" customHeight="1" thickBot="1">
      <c r="A125" s="33"/>
      <c r="B125" s="34" t="s">
        <v>59</v>
      </c>
      <c r="C125" s="35"/>
      <c r="D125" s="24"/>
      <c r="E125" s="24"/>
      <c r="F125" s="24"/>
      <c r="G125" s="24"/>
      <c r="H125" s="24"/>
      <c r="I125" s="36">
        <f t="shared" si="4"/>
        <v>0</v>
      </c>
      <c r="J125" s="24"/>
      <c r="K125" s="37"/>
    </row>
    <row r="126" spans="1:11" ht="15.75" customHeight="1">
      <c r="A126" s="38" t="s">
        <v>60</v>
      </c>
      <c r="B126" s="39" t="s">
        <v>61</v>
      </c>
      <c r="C126" s="40"/>
      <c r="D126" s="41"/>
      <c r="E126" s="41"/>
      <c r="F126" s="41"/>
      <c r="G126" s="41"/>
      <c r="H126" s="41"/>
      <c r="I126" s="42">
        <f t="shared" si="4"/>
        <v>0</v>
      </c>
      <c r="J126" s="31"/>
      <c r="K126" s="32"/>
    </row>
    <row r="127" spans="1:11" ht="15.75" customHeight="1" thickBot="1">
      <c r="A127" s="33"/>
      <c r="B127" s="34" t="s">
        <v>62</v>
      </c>
      <c r="C127" s="35"/>
      <c r="D127" s="24"/>
      <c r="E127" s="24"/>
      <c r="F127" s="24"/>
      <c r="G127" s="24">
        <v>0.5</v>
      </c>
      <c r="H127" s="24"/>
      <c r="I127" s="36">
        <f t="shared" si="4"/>
        <v>0.5</v>
      </c>
      <c r="J127" s="24"/>
      <c r="K127" s="37"/>
    </row>
    <row r="128" spans="1:11" ht="15.75" customHeight="1" thickBot="1">
      <c r="A128" s="50" t="s">
        <v>15</v>
      </c>
      <c r="B128" s="51"/>
      <c r="C128" s="35">
        <f aca="true" t="shared" si="5" ref="C128:H128">SUM(C102:C127)</f>
        <v>0</v>
      </c>
      <c r="D128" s="24">
        <f t="shared" si="5"/>
        <v>0</v>
      </c>
      <c r="E128" s="24">
        <f t="shared" si="5"/>
        <v>7</v>
      </c>
      <c r="F128" s="24">
        <f t="shared" si="5"/>
        <v>0</v>
      </c>
      <c r="G128" s="24">
        <f t="shared" si="5"/>
        <v>1.5</v>
      </c>
      <c r="H128" s="24">
        <f t="shared" si="5"/>
        <v>0</v>
      </c>
      <c r="I128" s="36">
        <f t="shared" si="4"/>
        <v>8.5</v>
      </c>
      <c r="J128" s="24">
        <f>SUM(J102:J127)</f>
        <v>0</v>
      </c>
      <c r="K128" s="37">
        <f>SUM(K102:K127)</f>
        <v>0</v>
      </c>
    </row>
    <row r="129" spans="1:11" ht="15.75" customHeight="1">
      <c r="A129" s="2"/>
      <c r="B129" s="2"/>
      <c r="C129" s="5"/>
      <c r="D129" s="5"/>
      <c r="E129" s="5"/>
      <c r="F129" s="5"/>
      <c r="G129" s="5"/>
      <c r="H129" s="5"/>
      <c r="I129" s="7"/>
      <c r="J129" s="5"/>
      <c r="K129" s="53"/>
    </row>
    <row r="130" spans="1:11" ht="15.75" customHeight="1">
      <c r="A130" s="2"/>
      <c r="B130" s="2"/>
      <c r="C130" s="5"/>
      <c r="D130" s="5"/>
      <c r="E130" s="5"/>
      <c r="F130" s="5"/>
      <c r="G130" s="5"/>
      <c r="H130" s="5"/>
      <c r="I130" s="7"/>
      <c r="J130" s="5"/>
      <c r="K130" s="53"/>
    </row>
    <row r="131" spans="1:11" ht="15.75" customHeight="1">
      <c r="A131" s="2"/>
      <c r="B131" s="2"/>
      <c r="C131" s="5"/>
      <c r="D131" s="5"/>
      <c r="E131" s="5"/>
      <c r="F131" s="5"/>
      <c r="G131" s="5"/>
      <c r="H131" s="5"/>
      <c r="I131" s="7"/>
      <c r="J131" s="5"/>
      <c r="K131" s="53"/>
    </row>
    <row r="132" spans="1:9" ht="15.75" customHeight="1">
      <c r="A132" s="1" t="s">
        <v>2</v>
      </c>
      <c r="B132" s="2"/>
      <c r="C132" s="3"/>
      <c r="E132" s="5"/>
      <c r="F132" s="6" t="s">
        <v>3</v>
      </c>
      <c r="G132" s="5"/>
      <c r="I132" s="7"/>
    </row>
    <row r="133" spans="1:9" ht="27" customHeight="1" thickBot="1">
      <c r="A133" s="1" t="s">
        <v>4</v>
      </c>
      <c r="C133" s="3"/>
      <c r="D133" s="10" t="s">
        <v>5</v>
      </c>
      <c r="E133" s="11" t="s">
        <v>65</v>
      </c>
      <c r="H133" s="5"/>
      <c r="I133" s="7"/>
    </row>
    <row r="134" spans="1:11" ht="15.75" customHeight="1">
      <c r="A134" s="12" t="s">
        <v>7</v>
      </c>
      <c r="B134" s="13" t="s">
        <v>8</v>
      </c>
      <c r="C134" s="14" t="s">
        <v>9</v>
      </c>
      <c r="D134" s="15" t="s">
        <v>10</v>
      </c>
      <c r="E134" s="15" t="s">
        <v>11</v>
      </c>
      <c r="F134" s="15" t="s">
        <v>12</v>
      </c>
      <c r="G134" s="15" t="s">
        <v>13</v>
      </c>
      <c r="H134" s="15" t="s">
        <v>14</v>
      </c>
      <c r="I134" s="16" t="s">
        <v>15</v>
      </c>
      <c r="J134" s="17" t="s">
        <v>16</v>
      </c>
      <c r="K134" s="18"/>
    </row>
    <row r="135" spans="1:11" ht="15.75" customHeight="1" thickBot="1">
      <c r="A135" s="19"/>
      <c r="B135" s="20"/>
      <c r="C135" s="21"/>
      <c r="D135" s="22"/>
      <c r="E135" s="22"/>
      <c r="F135" s="22"/>
      <c r="G135" s="22"/>
      <c r="H135" s="22"/>
      <c r="I135" s="23"/>
      <c r="J135" s="24" t="s">
        <v>17</v>
      </c>
      <c r="K135" s="25" t="s">
        <v>18</v>
      </c>
    </row>
    <row r="136" spans="1:11" ht="15.75" customHeight="1">
      <c r="A136" s="26" t="s">
        <v>19</v>
      </c>
      <c r="B136" s="27" t="s">
        <v>20</v>
      </c>
      <c r="C136" s="28"/>
      <c r="D136" s="29"/>
      <c r="E136" s="29"/>
      <c r="F136" s="29"/>
      <c r="G136" s="29"/>
      <c r="H136" s="29"/>
      <c r="I136" s="30">
        <f aca="true" t="shared" si="6" ref="I136:I162">SUM(C136:H136)</f>
        <v>0</v>
      </c>
      <c r="J136" s="31"/>
      <c r="K136" s="32"/>
    </row>
    <row r="137" spans="1:11" ht="15.75" customHeight="1" thickBot="1">
      <c r="A137" s="33"/>
      <c r="B137" s="34" t="s">
        <v>21</v>
      </c>
      <c r="C137" s="35"/>
      <c r="D137" s="24"/>
      <c r="E137" s="24"/>
      <c r="F137" s="24">
        <v>2.25</v>
      </c>
      <c r="G137" s="24"/>
      <c r="H137" s="24"/>
      <c r="I137" s="36">
        <f t="shared" si="6"/>
        <v>2.25</v>
      </c>
      <c r="J137" s="24"/>
      <c r="K137" s="37"/>
    </row>
    <row r="138" spans="1:11" ht="15.75" customHeight="1">
      <c r="A138" s="38" t="s">
        <v>22</v>
      </c>
      <c r="B138" s="39" t="s">
        <v>23</v>
      </c>
      <c r="C138" s="40"/>
      <c r="D138" s="41"/>
      <c r="E138" s="41"/>
      <c r="F138" s="41"/>
      <c r="G138" s="41"/>
      <c r="H138" s="41"/>
      <c r="I138" s="42">
        <f t="shared" si="6"/>
        <v>0</v>
      </c>
      <c r="J138" s="31"/>
      <c r="K138" s="32"/>
    </row>
    <row r="139" spans="1:11" ht="15.75" customHeight="1" thickBot="1">
      <c r="A139" s="33"/>
      <c r="B139" s="34" t="s">
        <v>24</v>
      </c>
      <c r="C139" s="35"/>
      <c r="D139" s="24"/>
      <c r="E139" s="24"/>
      <c r="F139" s="24"/>
      <c r="G139" s="24"/>
      <c r="H139" s="24"/>
      <c r="I139" s="36">
        <f t="shared" si="6"/>
        <v>0</v>
      </c>
      <c r="J139" s="24"/>
      <c r="K139" s="37"/>
    </row>
    <row r="140" spans="1:11" ht="15.75" customHeight="1">
      <c r="A140" s="38" t="s">
        <v>25</v>
      </c>
      <c r="B140" s="39" t="s">
        <v>26</v>
      </c>
      <c r="C140" s="40"/>
      <c r="D140" s="41"/>
      <c r="E140" s="41"/>
      <c r="F140" s="41"/>
      <c r="G140" s="41"/>
      <c r="H140" s="41"/>
      <c r="I140" s="42">
        <f t="shared" si="6"/>
        <v>0</v>
      </c>
      <c r="J140" s="31"/>
      <c r="K140" s="32"/>
    </row>
    <row r="141" spans="1:11" ht="15.75" customHeight="1" thickBot="1">
      <c r="A141" s="38"/>
      <c r="B141" s="39" t="s">
        <v>27</v>
      </c>
      <c r="C141" s="43"/>
      <c r="D141" s="31"/>
      <c r="E141" s="31"/>
      <c r="F141" s="31"/>
      <c r="G141" s="31"/>
      <c r="H141" s="31"/>
      <c r="I141" s="44">
        <f t="shared" si="6"/>
        <v>0</v>
      </c>
      <c r="J141" s="31"/>
      <c r="K141" s="32"/>
    </row>
    <row r="142" spans="1:11" ht="15.75" customHeight="1">
      <c r="A142" s="26" t="s">
        <v>28</v>
      </c>
      <c r="B142" s="45" t="s">
        <v>29</v>
      </c>
      <c r="C142" s="28"/>
      <c r="D142" s="29"/>
      <c r="E142" s="29"/>
      <c r="F142" s="29"/>
      <c r="G142" s="29">
        <v>1.5</v>
      </c>
      <c r="H142" s="29"/>
      <c r="I142" s="30">
        <f t="shared" si="6"/>
        <v>1.5</v>
      </c>
      <c r="J142" s="29"/>
      <c r="K142" s="46"/>
    </row>
    <row r="143" spans="1:11" ht="15.75" customHeight="1" thickBot="1">
      <c r="A143" s="38"/>
      <c r="B143" s="39" t="s">
        <v>30</v>
      </c>
      <c r="C143" s="40"/>
      <c r="D143" s="41"/>
      <c r="E143" s="41"/>
      <c r="F143" s="41"/>
      <c r="G143" s="41"/>
      <c r="H143" s="41"/>
      <c r="I143" s="42">
        <f t="shared" si="6"/>
        <v>0</v>
      </c>
      <c r="J143" s="31"/>
      <c r="K143" s="32"/>
    </row>
    <row r="144" spans="1:11" ht="15.75" customHeight="1">
      <c r="A144" s="26" t="s">
        <v>31</v>
      </c>
      <c r="B144" s="45" t="s">
        <v>32</v>
      </c>
      <c r="C144" s="28"/>
      <c r="D144" s="29"/>
      <c r="E144" s="29"/>
      <c r="F144" s="29"/>
      <c r="G144" s="29"/>
      <c r="H144" s="29"/>
      <c r="I144" s="30">
        <f t="shared" si="6"/>
        <v>0</v>
      </c>
      <c r="J144" s="29"/>
      <c r="K144" s="46"/>
    </row>
    <row r="145" spans="1:11" ht="15.75" customHeight="1" thickBot="1">
      <c r="A145" s="38"/>
      <c r="B145" s="39" t="s">
        <v>33</v>
      </c>
      <c r="C145" s="40"/>
      <c r="D145" s="41"/>
      <c r="E145" s="41"/>
      <c r="F145" s="41"/>
      <c r="G145" s="41"/>
      <c r="H145" s="41"/>
      <c r="I145" s="42">
        <f t="shared" si="6"/>
        <v>0</v>
      </c>
      <c r="J145" s="31"/>
      <c r="K145" s="32"/>
    </row>
    <row r="146" spans="1:11" ht="15.75" customHeight="1">
      <c r="A146" s="26" t="s">
        <v>35</v>
      </c>
      <c r="B146" s="45" t="s">
        <v>36</v>
      </c>
      <c r="C146" s="28"/>
      <c r="D146" s="29"/>
      <c r="E146" s="29"/>
      <c r="F146" s="29"/>
      <c r="G146" s="29"/>
      <c r="H146" s="29"/>
      <c r="I146" s="30">
        <f t="shared" si="6"/>
        <v>0</v>
      </c>
      <c r="J146" s="29"/>
      <c r="K146" s="46"/>
    </row>
    <row r="147" spans="1:11" ht="15.75" customHeight="1">
      <c r="A147" s="38"/>
      <c r="B147" s="39" t="s">
        <v>39</v>
      </c>
      <c r="C147" s="40"/>
      <c r="D147" s="41"/>
      <c r="E147" s="41"/>
      <c r="F147" s="41"/>
      <c r="G147" s="41"/>
      <c r="H147" s="41"/>
      <c r="I147" s="42">
        <f t="shared" si="6"/>
        <v>0</v>
      </c>
      <c r="J147" s="31"/>
      <c r="K147" s="32"/>
    </row>
    <row r="148" spans="1:11" ht="15.75" customHeight="1" thickBot="1">
      <c r="A148" s="33"/>
      <c r="B148" s="34" t="s">
        <v>40</v>
      </c>
      <c r="C148" s="35"/>
      <c r="D148" s="24"/>
      <c r="E148" s="24"/>
      <c r="F148" s="24"/>
      <c r="G148" s="24"/>
      <c r="H148" s="24"/>
      <c r="I148" s="36">
        <f t="shared" si="6"/>
        <v>0</v>
      </c>
      <c r="J148" s="24"/>
      <c r="K148" s="37"/>
    </row>
    <row r="149" spans="1:11" ht="15.75" customHeight="1">
      <c r="A149" s="38" t="s">
        <v>41</v>
      </c>
      <c r="B149" s="39" t="s">
        <v>42</v>
      </c>
      <c r="C149" s="40"/>
      <c r="D149" s="41"/>
      <c r="E149" s="41"/>
      <c r="F149" s="41"/>
      <c r="G149" s="41"/>
      <c r="H149" s="41"/>
      <c r="I149" s="42">
        <f t="shared" si="6"/>
        <v>0</v>
      </c>
      <c r="J149" s="31"/>
      <c r="K149" s="32"/>
    </row>
    <row r="150" spans="1:11" ht="15.75" customHeight="1" thickBot="1">
      <c r="A150" s="33"/>
      <c r="B150" s="34" t="s">
        <v>46</v>
      </c>
      <c r="C150" s="35"/>
      <c r="D150" s="24"/>
      <c r="E150" s="24"/>
      <c r="F150" s="24"/>
      <c r="G150" s="24"/>
      <c r="H150" s="24"/>
      <c r="I150" s="36">
        <f t="shared" si="6"/>
        <v>0</v>
      </c>
      <c r="J150" s="24"/>
      <c r="K150" s="37"/>
    </row>
    <row r="151" spans="1:11" ht="15.75" customHeight="1">
      <c r="A151" s="38" t="s">
        <v>47</v>
      </c>
      <c r="B151" s="39" t="s">
        <v>48</v>
      </c>
      <c r="C151" s="40"/>
      <c r="D151" s="41"/>
      <c r="E151" s="41"/>
      <c r="F151" s="41"/>
      <c r="G151" s="41"/>
      <c r="H151" s="41"/>
      <c r="I151" s="42">
        <f t="shared" si="6"/>
        <v>0</v>
      </c>
      <c r="J151" s="31"/>
      <c r="K151" s="32"/>
    </row>
    <row r="152" spans="1:11" ht="15.75" customHeight="1" thickBot="1">
      <c r="A152" s="38"/>
      <c r="B152" s="39" t="s">
        <v>49</v>
      </c>
      <c r="C152" s="43"/>
      <c r="D152" s="31"/>
      <c r="E152" s="31"/>
      <c r="F152" s="31"/>
      <c r="G152" s="31"/>
      <c r="H152" s="31"/>
      <c r="I152" s="44">
        <f t="shared" si="6"/>
        <v>0</v>
      </c>
      <c r="J152" s="31"/>
      <c r="K152" s="32"/>
    </row>
    <row r="153" spans="1:11" ht="15.75" customHeight="1">
      <c r="A153" s="26" t="s">
        <v>50</v>
      </c>
      <c r="B153" s="45" t="s">
        <v>51</v>
      </c>
      <c r="C153" s="28"/>
      <c r="D153" s="29"/>
      <c r="E153" s="29"/>
      <c r="F153" s="29"/>
      <c r="G153" s="29"/>
      <c r="H153" s="29"/>
      <c r="I153" s="30">
        <f t="shared" si="6"/>
        <v>0</v>
      </c>
      <c r="J153" s="29"/>
      <c r="K153" s="46"/>
    </row>
    <row r="154" spans="1:11" ht="15.75" customHeight="1" thickBot="1">
      <c r="A154" s="38"/>
      <c r="B154" s="39" t="s">
        <v>52</v>
      </c>
      <c r="C154" s="40"/>
      <c r="D154" s="41"/>
      <c r="E154" s="41"/>
      <c r="F154" s="41"/>
      <c r="G154" s="41"/>
      <c r="H154" s="41"/>
      <c r="I154" s="42">
        <f t="shared" si="6"/>
        <v>0</v>
      </c>
      <c r="J154" s="31"/>
      <c r="K154" s="32"/>
    </row>
    <row r="155" spans="1:11" ht="15.75" customHeight="1">
      <c r="A155" s="26" t="s">
        <v>53</v>
      </c>
      <c r="B155" s="45" t="s">
        <v>54</v>
      </c>
      <c r="C155" s="28"/>
      <c r="D155" s="29"/>
      <c r="E155" s="29"/>
      <c r="F155" s="29"/>
      <c r="G155" s="29"/>
      <c r="H155" s="29"/>
      <c r="I155" s="30">
        <f t="shared" si="6"/>
        <v>0</v>
      </c>
      <c r="J155" s="29"/>
      <c r="K155" s="46"/>
    </row>
    <row r="156" spans="1:11" ht="15.75" customHeight="1" thickBot="1">
      <c r="A156" s="38"/>
      <c r="B156" s="39" t="s">
        <v>55</v>
      </c>
      <c r="C156" s="40"/>
      <c r="D156" s="41"/>
      <c r="E156" s="41"/>
      <c r="F156" s="41"/>
      <c r="G156" s="41"/>
      <c r="H156" s="41"/>
      <c r="I156" s="42">
        <f t="shared" si="6"/>
        <v>0</v>
      </c>
      <c r="J156" s="31"/>
      <c r="K156" s="32"/>
    </row>
    <row r="157" spans="1:11" ht="15.75" customHeight="1">
      <c r="A157" s="26" t="s">
        <v>56</v>
      </c>
      <c r="B157" s="45" t="s">
        <v>57</v>
      </c>
      <c r="C157" s="28"/>
      <c r="D157" s="29"/>
      <c r="E157" s="29"/>
      <c r="F157" s="29"/>
      <c r="G157" s="29"/>
      <c r="H157" s="29"/>
      <c r="I157" s="30">
        <f t="shared" si="6"/>
        <v>0</v>
      </c>
      <c r="J157" s="29"/>
      <c r="K157" s="46"/>
    </row>
    <row r="158" spans="1:11" ht="15.75" customHeight="1">
      <c r="A158" s="38"/>
      <c r="B158" s="39" t="s">
        <v>58</v>
      </c>
      <c r="C158" s="40"/>
      <c r="D158" s="41"/>
      <c r="E158" s="41"/>
      <c r="F158" s="41"/>
      <c r="G158" s="41"/>
      <c r="H158" s="41"/>
      <c r="I158" s="42">
        <f t="shared" si="6"/>
        <v>0</v>
      </c>
      <c r="J158" s="31"/>
      <c r="K158" s="32"/>
    </row>
    <row r="159" spans="1:11" ht="15.75" customHeight="1" thickBot="1">
      <c r="A159" s="33"/>
      <c r="B159" s="34" t="s">
        <v>59</v>
      </c>
      <c r="C159" s="35"/>
      <c r="D159" s="24"/>
      <c r="E159" s="24"/>
      <c r="F159" s="24"/>
      <c r="G159" s="24"/>
      <c r="H159" s="24"/>
      <c r="I159" s="36">
        <f t="shared" si="6"/>
        <v>0</v>
      </c>
      <c r="J159" s="24"/>
      <c r="K159" s="37"/>
    </row>
    <row r="160" spans="1:11" ht="15.75" customHeight="1">
      <c r="A160" s="38" t="s">
        <v>60</v>
      </c>
      <c r="B160" s="39" t="s">
        <v>61</v>
      </c>
      <c r="C160" s="40"/>
      <c r="D160" s="41"/>
      <c r="E160" s="41"/>
      <c r="F160" s="41"/>
      <c r="G160" s="41"/>
      <c r="H160" s="41"/>
      <c r="I160" s="42">
        <f t="shared" si="6"/>
        <v>0</v>
      </c>
      <c r="J160" s="31"/>
      <c r="K160" s="32"/>
    </row>
    <row r="161" spans="1:11" ht="15.75" customHeight="1" thickBot="1">
      <c r="A161" s="33"/>
      <c r="B161" s="34" t="s">
        <v>62</v>
      </c>
      <c r="C161" s="35"/>
      <c r="D161" s="24"/>
      <c r="E161" s="24"/>
      <c r="F161" s="24"/>
      <c r="G161" s="24"/>
      <c r="H161" s="24"/>
      <c r="I161" s="36">
        <f t="shared" si="6"/>
        <v>0</v>
      </c>
      <c r="J161" s="24"/>
      <c r="K161" s="37"/>
    </row>
    <row r="162" spans="1:11" ht="15.75" customHeight="1" thickBot="1">
      <c r="A162" s="50" t="s">
        <v>15</v>
      </c>
      <c r="B162" s="51"/>
      <c r="C162" s="35">
        <f aca="true" t="shared" si="7" ref="C162:H162">SUM(C136:C161)</f>
        <v>0</v>
      </c>
      <c r="D162" s="24">
        <f t="shared" si="7"/>
        <v>0</v>
      </c>
      <c r="E162" s="24">
        <f t="shared" si="7"/>
        <v>0</v>
      </c>
      <c r="F162" s="24">
        <f t="shared" si="7"/>
        <v>2.25</v>
      </c>
      <c r="G162" s="24">
        <f t="shared" si="7"/>
        <v>1.5</v>
      </c>
      <c r="H162" s="24">
        <f t="shared" si="7"/>
        <v>0</v>
      </c>
      <c r="I162" s="36">
        <f t="shared" si="6"/>
        <v>3.75</v>
      </c>
      <c r="J162" s="24">
        <f>SUM(J136:J161)</f>
        <v>0</v>
      </c>
      <c r="K162" s="37">
        <f>SUM(K136:K161)</f>
        <v>0</v>
      </c>
    </row>
    <row r="166" spans="1:9" ht="15.75" customHeight="1">
      <c r="A166" s="1" t="s">
        <v>2</v>
      </c>
      <c r="B166" s="2"/>
      <c r="C166" s="3"/>
      <c r="E166" s="5"/>
      <c r="F166" s="6" t="s">
        <v>3</v>
      </c>
      <c r="G166" s="5"/>
      <c r="I166" s="7"/>
    </row>
    <row r="167" spans="1:9" ht="27" customHeight="1" thickBot="1">
      <c r="A167" s="1" t="s">
        <v>4</v>
      </c>
      <c r="C167" s="3"/>
      <c r="D167" s="10" t="s">
        <v>5</v>
      </c>
      <c r="E167" s="52" t="s">
        <v>66</v>
      </c>
      <c r="H167" s="5"/>
      <c r="I167" s="7"/>
    </row>
    <row r="168" spans="1:11" ht="15.75" customHeight="1">
      <c r="A168" s="12" t="s">
        <v>7</v>
      </c>
      <c r="B168" s="13" t="s">
        <v>8</v>
      </c>
      <c r="C168" s="14" t="s">
        <v>9</v>
      </c>
      <c r="D168" s="15" t="s">
        <v>10</v>
      </c>
      <c r="E168" s="15" t="s">
        <v>11</v>
      </c>
      <c r="F168" s="15" t="s">
        <v>12</v>
      </c>
      <c r="G168" s="15" t="s">
        <v>13</v>
      </c>
      <c r="H168" s="15" t="s">
        <v>14</v>
      </c>
      <c r="I168" s="16" t="s">
        <v>15</v>
      </c>
      <c r="J168" s="17" t="s">
        <v>16</v>
      </c>
      <c r="K168" s="18"/>
    </row>
    <row r="169" spans="1:11" ht="15.75" customHeight="1" thickBot="1">
      <c r="A169" s="19"/>
      <c r="B169" s="20"/>
      <c r="C169" s="21"/>
      <c r="D169" s="22"/>
      <c r="E169" s="22"/>
      <c r="F169" s="22"/>
      <c r="G169" s="22"/>
      <c r="H169" s="22"/>
      <c r="I169" s="23"/>
      <c r="J169" s="24" t="s">
        <v>17</v>
      </c>
      <c r="K169" s="25" t="s">
        <v>18</v>
      </c>
    </row>
    <row r="170" spans="1:11" ht="15.75" customHeight="1">
      <c r="A170" s="26" t="s">
        <v>19</v>
      </c>
      <c r="B170" s="27" t="s">
        <v>20</v>
      </c>
      <c r="C170" s="28"/>
      <c r="D170" s="29"/>
      <c r="E170" s="29"/>
      <c r="F170" s="29"/>
      <c r="G170" s="29"/>
      <c r="H170" s="29"/>
      <c r="I170" s="30">
        <f aca="true" t="shared" si="8" ref="I170:I196">SUM(C170:H170)</f>
        <v>0</v>
      </c>
      <c r="J170" s="31"/>
      <c r="K170" s="32"/>
    </row>
    <row r="171" spans="1:11" ht="15.75" customHeight="1" thickBot="1">
      <c r="A171" s="33"/>
      <c r="B171" s="34" t="s">
        <v>21</v>
      </c>
      <c r="C171" s="35"/>
      <c r="D171" s="24"/>
      <c r="E171" s="24"/>
      <c r="F171" s="24"/>
      <c r="G171" s="24"/>
      <c r="H171" s="24"/>
      <c r="I171" s="36">
        <f t="shared" si="8"/>
        <v>0</v>
      </c>
      <c r="J171" s="24"/>
      <c r="K171" s="37"/>
    </row>
    <row r="172" spans="1:11" ht="15.75" customHeight="1">
      <c r="A172" s="38" t="s">
        <v>22</v>
      </c>
      <c r="B172" s="39" t="s">
        <v>23</v>
      </c>
      <c r="C172" s="40"/>
      <c r="D172" s="41"/>
      <c r="E172" s="41">
        <v>0.25</v>
      </c>
      <c r="F172" s="41">
        <v>0.5</v>
      </c>
      <c r="G172" s="41"/>
      <c r="H172" s="41"/>
      <c r="I172" s="42">
        <f t="shared" si="8"/>
        <v>0.75</v>
      </c>
      <c r="J172" s="31"/>
      <c r="K172" s="32"/>
    </row>
    <row r="173" spans="1:11" ht="15.75" customHeight="1" thickBot="1">
      <c r="A173" s="33"/>
      <c r="B173" s="34" t="s">
        <v>24</v>
      </c>
      <c r="C173" s="35"/>
      <c r="D173" s="24"/>
      <c r="E173" s="24"/>
      <c r="F173" s="24"/>
      <c r="G173" s="24"/>
      <c r="H173" s="24"/>
      <c r="I173" s="36">
        <f t="shared" si="8"/>
        <v>0</v>
      </c>
      <c r="J173" s="24"/>
      <c r="K173" s="37"/>
    </row>
    <row r="174" spans="1:11" ht="15.75" customHeight="1">
      <c r="A174" s="38" t="s">
        <v>25</v>
      </c>
      <c r="B174" s="39" t="s">
        <v>26</v>
      </c>
      <c r="C174" s="40"/>
      <c r="D174" s="41"/>
      <c r="E174" s="41"/>
      <c r="F174" s="41"/>
      <c r="G174" s="41"/>
      <c r="H174" s="41"/>
      <c r="I174" s="42">
        <f t="shared" si="8"/>
        <v>0</v>
      </c>
      <c r="J174" s="31"/>
      <c r="K174" s="32"/>
    </row>
    <row r="175" spans="1:11" ht="15.75" customHeight="1" thickBot="1">
      <c r="A175" s="38"/>
      <c r="B175" s="39" t="s">
        <v>27</v>
      </c>
      <c r="C175" s="43"/>
      <c r="D175" s="31"/>
      <c r="E175" s="31"/>
      <c r="F175" s="31"/>
      <c r="G175" s="31"/>
      <c r="H175" s="31"/>
      <c r="I175" s="44">
        <f t="shared" si="8"/>
        <v>0</v>
      </c>
      <c r="J175" s="31"/>
      <c r="K175" s="32"/>
    </row>
    <row r="176" spans="1:11" ht="15.75" customHeight="1">
      <c r="A176" s="26" t="s">
        <v>28</v>
      </c>
      <c r="B176" s="45" t="s">
        <v>29</v>
      </c>
      <c r="C176" s="28"/>
      <c r="D176" s="29"/>
      <c r="E176" s="29"/>
      <c r="F176" s="29"/>
      <c r="G176" s="29"/>
      <c r="H176" s="29"/>
      <c r="I176" s="30">
        <f t="shared" si="8"/>
        <v>0</v>
      </c>
      <c r="J176" s="29"/>
      <c r="K176" s="46"/>
    </row>
    <row r="177" spans="1:11" ht="15.75" customHeight="1" thickBot="1">
      <c r="A177" s="38"/>
      <c r="B177" s="39" t="s">
        <v>30</v>
      </c>
      <c r="C177" s="40"/>
      <c r="D177" s="41"/>
      <c r="E177" s="41"/>
      <c r="F177" s="41"/>
      <c r="G177" s="41">
        <v>0.25</v>
      </c>
      <c r="H177" s="41"/>
      <c r="I177" s="42">
        <f t="shared" si="8"/>
        <v>0.25</v>
      </c>
      <c r="J177" s="31"/>
      <c r="K177" s="32"/>
    </row>
    <row r="178" spans="1:11" ht="15.75" customHeight="1">
      <c r="A178" s="26" t="s">
        <v>31</v>
      </c>
      <c r="B178" s="45" t="s">
        <v>32</v>
      </c>
      <c r="C178" s="28"/>
      <c r="D178" s="29"/>
      <c r="E178" s="29"/>
      <c r="F178" s="29">
        <v>1.5</v>
      </c>
      <c r="G178" s="29"/>
      <c r="H178" s="29"/>
      <c r="I178" s="30">
        <f t="shared" si="8"/>
        <v>1.5</v>
      </c>
      <c r="J178" s="29"/>
      <c r="K178" s="46"/>
    </row>
    <row r="179" spans="1:11" ht="15.75" customHeight="1" thickBot="1">
      <c r="A179" s="38"/>
      <c r="B179" s="39" t="s">
        <v>33</v>
      </c>
      <c r="C179" s="40"/>
      <c r="D179" s="41"/>
      <c r="E179" s="41"/>
      <c r="F179" s="41"/>
      <c r="G179" s="41">
        <v>0.25</v>
      </c>
      <c r="H179" s="41"/>
      <c r="I179" s="42">
        <f t="shared" si="8"/>
        <v>0.25</v>
      </c>
      <c r="J179" s="31"/>
      <c r="K179" s="32"/>
    </row>
    <row r="180" spans="1:11" ht="15.75" customHeight="1">
      <c r="A180" s="26" t="s">
        <v>35</v>
      </c>
      <c r="B180" s="45" t="s">
        <v>36</v>
      </c>
      <c r="C180" s="28"/>
      <c r="D180" s="29"/>
      <c r="E180" s="29"/>
      <c r="F180" s="29"/>
      <c r="G180" s="29"/>
      <c r="H180" s="29"/>
      <c r="I180" s="30">
        <f t="shared" si="8"/>
        <v>0</v>
      </c>
      <c r="J180" s="29"/>
      <c r="K180" s="46"/>
    </row>
    <row r="181" spans="1:11" ht="15.75" customHeight="1">
      <c r="A181" s="38"/>
      <c r="B181" s="39" t="s">
        <v>39</v>
      </c>
      <c r="C181" s="40"/>
      <c r="D181" s="41"/>
      <c r="E181" s="41"/>
      <c r="F181" s="41"/>
      <c r="G181" s="41"/>
      <c r="H181" s="41"/>
      <c r="I181" s="42">
        <f t="shared" si="8"/>
        <v>0</v>
      </c>
      <c r="J181" s="31"/>
      <c r="K181" s="32"/>
    </row>
    <row r="182" spans="1:11" ht="15.75" customHeight="1" thickBot="1">
      <c r="A182" s="33"/>
      <c r="B182" s="34" t="s">
        <v>40</v>
      </c>
      <c r="C182" s="35"/>
      <c r="D182" s="24"/>
      <c r="E182" s="24"/>
      <c r="F182" s="24"/>
      <c r="G182" s="24">
        <v>0.25</v>
      </c>
      <c r="H182" s="24"/>
      <c r="I182" s="36">
        <f t="shared" si="8"/>
        <v>0.25</v>
      </c>
      <c r="J182" s="24"/>
      <c r="K182" s="37"/>
    </row>
    <row r="183" spans="1:11" ht="15.75" customHeight="1">
      <c r="A183" s="38" t="s">
        <v>41</v>
      </c>
      <c r="B183" s="39" t="s">
        <v>42</v>
      </c>
      <c r="C183" s="40"/>
      <c r="D183" s="41"/>
      <c r="E183" s="41"/>
      <c r="F183" s="41"/>
      <c r="G183" s="41"/>
      <c r="H183" s="41"/>
      <c r="I183" s="42">
        <f t="shared" si="8"/>
        <v>0</v>
      </c>
      <c r="J183" s="31"/>
      <c r="K183" s="32"/>
    </row>
    <row r="184" spans="1:11" ht="15.75" customHeight="1" thickBot="1">
      <c r="A184" s="33"/>
      <c r="B184" s="34" t="s">
        <v>46</v>
      </c>
      <c r="C184" s="35"/>
      <c r="D184" s="24"/>
      <c r="E184" s="24"/>
      <c r="F184" s="24"/>
      <c r="G184" s="24">
        <v>0.25</v>
      </c>
      <c r="H184" s="24"/>
      <c r="I184" s="36">
        <f t="shared" si="8"/>
        <v>0.25</v>
      </c>
      <c r="J184" s="24"/>
      <c r="K184" s="37"/>
    </row>
    <row r="185" spans="1:11" ht="15.75" customHeight="1">
      <c r="A185" s="38" t="s">
        <v>47</v>
      </c>
      <c r="B185" s="39" t="s">
        <v>48</v>
      </c>
      <c r="C185" s="40"/>
      <c r="D185" s="41"/>
      <c r="E185" s="41"/>
      <c r="F185" s="41"/>
      <c r="G185" s="41">
        <v>0.5</v>
      </c>
      <c r="H185" s="41"/>
      <c r="I185" s="42">
        <f t="shared" si="8"/>
        <v>0.5</v>
      </c>
      <c r="J185" s="31"/>
      <c r="K185" s="32"/>
    </row>
    <row r="186" spans="1:11" ht="15.75" customHeight="1" thickBot="1">
      <c r="A186" s="38"/>
      <c r="B186" s="39" t="s">
        <v>49</v>
      </c>
      <c r="C186" s="43"/>
      <c r="D186" s="31"/>
      <c r="E186" s="31"/>
      <c r="F186" s="31"/>
      <c r="G186" s="31">
        <v>0.5</v>
      </c>
      <c r="H186" s="31"/>
      <c r="I186" s="44">
        <f t="shared" si="8"/>
        <v>0.5</v>
      </c>
      <c r="J186" s="31"/>
      <c r="K186" s="32"/>
    </row>
    <row r="187" spans="1:11" ht="15.75" customHeight="1">
      <c r="A187" s="26" t="s">
        <v>50</v>
      </c>
      <c r="B187" s="45" t="s">
        <v>51</v>
      </c>
      <c r="C187" s="28"/>
      <c r="D187" s="29"/>
      <c r="E187" s="29"/>
      <c r="F187" s="29"/>
      <c r="G187" s="29"/>
      <c r="H187" s="29"/>
      <c r="I187" s="30">
        <f t="shared" si="8"/>
        <v>0</v>
      </c>
      <c r="J187" s="29"/>
      <c r="K187" s="46"/>
    </row>
    <row r="188" spans="1:11" ht="15.75" customHeight="1" thickBot="1">
      <c r="A188" s="38"/>
      <c r="B188" s="39" t="s">
        <v>52</v>
      </c>
      <c r="C188" s="40"/>
      <c r="D188" s="41"/>
      <c r="E188" s="41"/>
      <c r="F188" s="41"/>
      <c r="G188" s="41">
        <v>0.5</v>
      </c>
      <c r="H188" s="41"/>
      <c r="I188" s="42">
        <f t="shared" si="8"/>
        <v>0.5</v>
      </c>
      <c r="J188" s="31"/>
      <c r="K188" s="32"/>
    </row>
    <row r="189" spans="1:11" ht="15.75" customHeight="1">
      <c r="A189" s="26" t="s">
        <v>53</v>
      </c>
      <c r="B189" s="45" t="s">
        <v>54</v>
      </c>
      <c r="C189" s="28"/>
      <c r="D189" s="29"/>
      <c r="E189" s="29"/>
      <c r="F189" s="29"/>
      <c r="G189" s="29">
        <v>0.25</v>
      </c>
      <c r="H189" s="29"/>
      <c r="I189" s="30">
        <f t="shared" si="8"/>
        <v>0.25</v>
      </c>
      <c r="J189" s="29"/>
      <c r="K189" s="46"/>
    </row>
    <row r="190" spans="1:11" ht="15.75" customHeight="1" thickBot="1">
      <c r="A190" s="38"/>
      <c r="B190" s="39" t="s">
        <v>55</v>
      </c>
      <c r="C190" s="40"/>
      <c r="D190" s="41"/>
      <c r="E190" s="41"/>
      <c r="F190" s="41"/>
      <c r="G190" s="41"/>
      <c r="H190" s="41"/>
      <c r="I190" s="42">
        <f t="shared" si="8"/>
        <v>0</v>
      </c>
      <c r="J190" s="31"/>
      <c r="K190" s="32"/>
    </row>
    <row r="191" spans="1:11" ht="15.75" customHeight="1">
      <c r="A191" s="26" t="s">
        <v>56</v>
      </c>
      <c r="B191" s="45" t="s">
        <v>57</v>
      </c>
      <c r="C191" s="28"/>
      <c r="D191" s="29"/>
      <c r="E191" s="29"/>
      <c r="F191" s="29"/>
      <c r="G191" s="29"/>
      <c r="H191" s="29"/>
      <c r="I191" s="30">
        <f t="shared" si="8"/>
        <v>0</v>
      </c>
      <c r="J191" s="29"/>
      <c r="K191" s="46"/>
    </row>
    <row r="192" spans="1:11" ht="15.75" customHeight="1">
      <c r="A192" s="38"/>
      <c r="B192" s="39" t="s">
        <v>58</v>
      </c>
      <c r="C192" s="40"/>
      <c r="D192" s="41"/>
      <c r="E192" s="41"/>
      <c r="F192" s="41"/>
      <c r="G192" s="41"/>
      <c r="H192" s="41"/>
      <c r="I192" s="42">
        <f t="shared" si="8"/>
        <v>0</v>
      </c>
      <c r="J192" s="31"/>
      <c r="K192" s="32"/>
    </row>
    <row r="193" spans="1:11" ht="15.75" customHeight="1" thickBot="1">
      <c r="A193" s="33"/>
      <c r="B193" s="34" t="s">
        <v>59</v>
      </c>
      <c r="C193" s="35"/>
      <c r="D193" s="24"/>
      <c r="E193" s="24"/>
      <c r="F193" s="24"/>
      <c r="G193" s="24"/>
      <c r="H193" s="24"/>
      <c r="I193" s="36">
        <f t="shared" si="8"/>
        <v>0</v>
      </c>
      <c r="J193" s="24"/>
      <c r="K193" s="37"/>
    </row>
    <row r="194" spans="1:11" ht="15.75" customHeight="1">
      <c r="A194" s="38" t="s">
        <v>60</v>
      </c>
      <c r="B194" s="39" t="s">
        <v>61</v>
      </c>
      <c r="C194" s="40"/>
      <c r="D194" s="41"/>
      <c r="E194" s="41"/>
      <c r="F194" s="41"/>
      <c r="G194" s="41"/>
      <c r="H194" s="41"/>
      <c r="I194" s="42">
        <f t="shared" si="8"/>
        <v>0</v>
      </c>
      <c r="J194" s="31"/>
      <c r="K194" s="32"/>
    </row>
    <row r="195" spans="1:11" ht="15.75" customHeight="1" thickBot="1">
      <c r="A195" s="33"/>
      <c r="B195" s="34" t="s">
        <v>62</v>
      </c>
      <c r="C195" s="35"/>
      <c r="D195" s="24"/>
      <c r="E195" s="24"/>
      <c r="F195" s="24"/>
      <c r="G195" s="24"/>
      <c r="H195" s="24"/>
      <c r="I195" s="36">
        <f t="shared" si="8"/>
        <v>0</v>
      </c>
      <c r="J195" s="24"/>
      <c r="K195" s="37"/>
    </row>
    <row r="196" spans="1:11" ht="15.75" customHeight="1" thickBot="1">
      <c r="A196" s="50" t="s">
        <v>15</v>
      </c>
      <c r="B196" s="51"/>
      <c r="C196" s="35">
        <f aca="true" t="shared" si="9" ref="C196:H196">SUM(C170:C195)</f>
        <v>0</v>
      </c>
      <c r="D196" s="24">
        <f t="shared" si="9"/>
        <v>0</v>
      </c>
      <c r="E196" s="24">
        <f t="shared" si="9"/>
        <v>0.25</v>
      </c>
      <c r="F196" s="24">
        <f t="shared" si="9"/>
        <v>2</v>
      </c>
      <c r="G196" s="24">
        <f t="shared" si="9"/>
        <v>2.75</v>
      </c>
      <c r="H196" s="24">
        <f t="shared" si="9"/>
        <v>0</v>
      </c>
      <c r="I196" s="36">
        <f t="shared" si="8"/>
        <v>5</v>
      </c>
      <c r="J196" s="24">
        <f>SUM(J170:J195)</f>
        <v>0</v>
      </c>
      <c r="K196" s="37">
        <f>SUM(K170:K195)</f>
        <v>0</v>
      </c>
    </row>
    <row r="200" spans="1:9" ht="15.75" customHeight="1">
      <c r="A200" s="1" t="s">
        <v>2</v>
      </c>
      <c r="B200" s="2"/>
      <c r="C200" s="3"/>
      <c r="E200" s="5"/>
      <c r="F200" s="6" t="s">
        <v>3</v>
      </c>
      <c r="G200" s="5"/>
      <c r="I200" s="7"/>
    </row>
    <row r="201" spans="1:9" ht="27" customHeight="1" thickBot="1">
      <c r="A201" s="1" t="s">
        <v>4</v>
      </c>
      <c r="C201" s="3"/>
      <c r="D201" s="10" t="s">
        <v>5</v>
      </c>
      <c r="E201" s="52" t="s">
        <v>67</v>
      </c>
      <c r="H201" s="5"/>
      <c r="I201" s="7"/>
    </row>
    <row r="202" spans="1:11" ht="15.75" customHeight="1">
      <c r="A202" s="12" t="s">
        <v>7</v>
      </c>
      <c r="B202" s="13" t="s">
        <v>8</v>
      </c>
      <c r="C202" s="14" t="s">
        <v>9</v>
      </c>
      <c r="D202" s="15" t="s">
        <v>10</v>
      </c>
      <c r="E202" s="15" t="s">
        <v>11</v>
      </c>
      <c r="F202" s="15" t="s">
        <v>12</v>
      </c>
      <c r="G202" s="15" t="s">
        <v>13</v>
      </c>
      <c r="H202" s="15" t="s">
        <v>14</v>
      </c>
      <c r="I202" s="16" t="s">
        <v>15</v>
      </c>
      <c r="J202" s="17" t="s">
        <v>16</v>
      </c>
      <c r="K202" s="18"/>
    </row>
    <row r="203" spans="1:11" ht="15.75" customHeight="1" thickBot="1">
      <c r="A203" s="19"/>
      <c r="B203" s="20"/>
      <c r="C203" s="21"/>
      <c r="D203" s="22"/>
      <c r="E203" s="22"/>
      <c r="F203" s="22"/>
      <c r="G203" s="22"/>
      <c r="H203" s="22"/>
      <c r="I203" s="23"/>
      <c r="J203" s="24" t="s">
        <v>17</v>
      </c>
      <c r="K203" s="25" t="s">
        <v>18</v>
      </c>
    </row>
    <row r="204" spans="1:11" ht="15.75" customHeight="1">
      <c r="A204" s="26" t="s">
        <v>19</v>
      </c>
      <c r="B204" s="27" t="s">
        <v>20</v>
      </c>
      <c r="C204" s="28"/>
      <c r="D204" s="29"/>
      <c r="E204" s="29"/>
      <c r="F204" s="29"/>
      <c r="G204" s="29"/>
      <c r="H204" s="29"/>
      <c r="I204" s="30">
        <f aca="true" t="shared" si="10" ref="I204:I230">SUM(C204:H204)</f>
        <v>0</v>
      </c>
      <c r="J204" s="31"/>
      <c r="K204" s="32"/>
    </row>
    <row r="205" spans="1:11" ht="15.75" customHeight="1" thickBot="1">
      <c r="A205" s="33"/>
      <c r="B205" s="34" t="s">
        <v>21</v>
      </c>
      <c r="C205" s="35"/>
      <c r="D205" s="24"/>
      <c r="E205" s="24"/>
      <c r="F205" s="24"/>
      <c r="G205" s="24"/>
      <c r="H205" s="24"/>
      <c r="I205" s="36">
        <f t="shared" si="10"/>
        <v>0</v>
      </c>
      <c r="J205" s="24"/>
      <c r="K205" s="37"/>
    </row>
    <row r="206" spans="1:11" ht="15.75" customHeight="1">
      <c r="A206" s="38" t="s">
        <v>22</v>
      </c>
      <c r="B206" s="39" t="s">
        <v>23</v>
      </c>
      <c r="C206" s="40"/>
      <c r="D206" s="41"/>
      <c r="E206" s="41">
        <v>0.25</v>
      </c>
      <c r="F206" s="41">
        <v>0.5</v>
      </c>
      <c r="G206" s="41"/>
      <c r="H206" s="41"/>
      <c r="I206" s="42">
        <f t="shared" si="10"/>
        <v>0.75</v>
      </c>
      <c r="J206" s="31"/>
      <c r="K206" s="32"/>
    </row>
    <row r="207" spans="1:11" ht="15.75" customHeight="1" thickBot="1">
      <c r="A207" s="33"/>
      <c r="B207" s="34" t="s">
        <v>24</v>
      </c>
      <c r="C207" s="35"/>
      <c r="D207" s="24"/>
      <c r="E207" s="24"/>
      <c r="F207" s="24"/>
      <c r="G207" s="24"/>
      <c r="H207" s="24"/>
      <c r="I207" s="36">
        <f t="shared" si="10"/>
        <v>0</v>
      </c>
      <c r="J207" s="24"/>
      <c r="K207" s="37"/>
    </row>
    <row r="208" spans="1:11" ht="15.75" customHeight="1">
      <c r="A208" s="38" t="s">
        <v>25</v>
      </c>
      <c r="B208" s="39" t="s">
        <v>26</v>
      </c>
      <c r="C208" s="40"/>
      <c r="D208" s="41"/>
      <c r="E208" s="41"/>
      <c r="F208" s="41"/>
      <c r="G208" s="41"/>
      <c r="H208" s="41"/>
      <c r="I208" s="42">
        <f t="shared" si="10"/>
        <v>0</v>
      </c>
      <c r="J208" s="31"/>
      <c r="K208" s="32"/>
    </row>
    <row r="209" spans="1:11" ht="15.75" customHeight="1" thickBot="1">
      <c r="A209" s="38"/>
      <c r="B209" s="39" t="s">
        <v>27</v>
      </c>
      <c r="C209" s="43"/>
      <c r="D209" s="31"/>
      <c r="E209" s="31"/>
      <c r="F209" s="31"/>
      <c r="G209" s="31"/>
      <c r="H209" s="31"/>
      <c r="I209" s="44">
        <f t="shared" si="10"/>
        <v>0</v>
      </c>
      <c r="J209" s="31"/>
      <c r="K209" s="32"/>
    </row>
    <row r="210" spans="1:11" ht="15.75" customHeight="1">
      <c r="A210" s="26" t="s">
        <v>28</v>
      </c>
      <c r="B210" s="45" t="s">
        <v>29</v>
      </c>
      <c r="C210" s="28"/>
      <c r="D210" s="29"/>
      <c r="E210" s="29"/>
      <c r="F210" s="29"/>
      <c r="G210" s="29"/>
      <c r="H210" s="29"/>
      <c r="I210" s="30">
        <f t="shared" si="10"/>
        <v>0</v>
      </c>
      <c r="J210" s="29"/>
      <c r="K210" s="46"/>
    </row>
    <row r="211" spans="1:11" ht="15.75" customHeight="1" thickBot="1">
      <c r="A211" s="38"/>
      <c r="B211" s="39" t="s">
        <v>30</v>
      </c>
      <c r="C211" s="40"/>
      <c r="D211" s="41"/>
      <c r="E211" s="41"/>
      <c r="F211" s="41"/>
      <c r="G211" s="41"/>
      <c r="H211" s="41"/>
      <c r="I211" s="42">
        <f t="shared" si="10"/>
        <v>0</v>
      </c>
      <c r="J211" s="31"/>
      <c r="K211" s="32"/>
    </row>
    <row r="212" spans="1:11" ht="15.75" customHeight="1">
      <c r="A212" s="26" t="s">
        <v>31</v>
      </c>
      <c r="B212" s="45" t="s">
        <v>32</v>
      </c>
      <c r="C212" s="28"/>
      <c r="D212" s="29"/>
      <c r="E212" s="29"/>
      <c r="F212" s="29"/>
      <c r="G212" s="29">
        <v>0.5</v>
      </c>
      <c r="H212" s="29"/>
      <c r="I212" s="30">
        <f t="shared" si="10"/>
        <v>0.5</v>
      </c>
      <c r="J212" s="29"/>
      <c r="K212" s="46"/>
    </row>
    <row r="213" spans="1:11" ht="15.75" customHeight="1" thickBot="1">
      <c r="A213" s="38"/>
      <c r="B213" s="39" t="s">
        <v>33</v>
      </c>
      <c r="C213" s="40"/>
      <c r="D213" s="41"/>
      <c r="E213" s="41"/>
      <c r="F213" s="41"/>
      <c r="G213" s="41"/>
      <c r="H213" s="41"/>
      <c r="I213" s="42">
        <f t="shared" si="10"/>
        <v>0</v>
      </c>
      <c r="J213" s="31"/>
      <c r="K213" s="32"/>
    </row>
    <row r="214" spans="1:11" ht="15.75" customHeight="1">
      <c r="A214" s="26" t="s">
        <v>35</v>
      </c>
      <c r="B214" s="45" t="s">
        <v>36</v>
      </c>
      <c r="C214" s="28"/>
      <c r="D214" s="29"/>
      <c r="E214" s="29"/>
      <c r="F214" s="29"/>
      <c r="G214" s="29"/>
      <c r="H214" s="29"/>
      <c r="I214" s="30">
        <f t="shared" si="10"/>
        <v>0</v>
      </c>
      <c r="J214" s="29"/>
      <c r="K214" s="46"/>
    </row>
    <row r="215" spans="1:11" ht="15.75" customHeight="1">
      <c r="A215" s="38"/>
      <c r="B215" s="39" t="s">
        <v>39</v>
      </c>
      <c r="C215" s="40"/>
      <c r="D215" s="41"/>
      <c r="E215" s="41"/>
      <c r="F215" s="41"/>
      <c r="G215" s="41"/>
      <c r="H215" s="41"/>
      <c r="I215" s="42">
        <f t="shared" si="10"/>
        <v>0</v>
      </c>
      <c r="J215" s="31"/>
      <c r="K215" s="32"/>
    </row>
    <row r="216" spans="1:11" ht="15.75" customHeight="1" thickBot="1">
      <c r="A216" s="33"/>
      <c r="B216" s="34" t="s">
        <v>40</v>
      </c>
      <c r="C216" s="35"/>
      <c r="D216" s="24"/>
      <c r="E216" s="24"/>
      <c r="F216" s="24"/>
      <c r="G216" s="24"/>
      <c r="H216" s="24"/>
      <c r="I216" s="36">
        <f t="shared" si="10"/>
        <v>0</v>
      </c>
      <c r="J216" s="24"/>
      <c r="K216" s="37"/>
    </row>
    <row r="217" spans="1:11" ht="15.75" customHeight="1">
      <c r="A217" s="38" t="s">
        <v>41</v>
      </c>
      <c r="B217" s="39" t="s">
        <v>42</v>
      </c>
      <c r="C217" s="40"/>
      <c r="D217" s="41"/>
      <c r="E217" s="41"/>
      <c r="F217" s="41"/>
      <c r="G217" s="41"/>
      <c r="H217" s="41"/>
      <c r="I217" s="42">
        <f t="shared" si="10"/>
        <v>0</v>
      </c>
      <c r="J217" s="31"/>
      <c r="K217" s="32"/>
    </row>
    <row r="218" spans="1:11" ht="15.75" customHeight="1" thickBot="1">
      <c r="A218" s="33"/>
      <c r="B218" s="34" t="s">
        <v>46</v>
      </c>
      <c r="C218" s="35"/>
      <c r="D218" s="24"/>
      <c r="E218" s="24"/>
      <c r="F218" s="24"/>
      <c r="G218" s="24"/>
      <c r="H218" s="24"/>
      <c r="I218" s="36">
        <f t="shared" si="10"/>
        <v>0</v>
      </c>
      <c r="J218" s="24"/>
      <c r="K218" s="37"/>
    </row>
    <row r="219" spans="1:11" ht="15.75" customHeight="1">
      <c r="A219" s="38" t="s">
        <v>47</v>
      </c>
      <c r="B219" s="39" t="s">
        <v>48</v>
      </c>
      <c r="C219" s="40"/>
      <c r="D219" s="41"/>
      <c r="E219" s="41"/>
      <c r="F219" s="41"/>
      <c r="G219" s="41"/>
      <c r="H219" s="41"/>
      <c r="I219" s="42">
        <f t="shared" si="10"/>
        <v>0</v>
      </c>
      <c r="J219" s="31"/>
      <c r="K219" s="32"/>
    </row>
    <row r="220" spans="1:11" ht="15.75" customHeight="1" thickBot="1">
      <c r="A220" s="38"/>
      <c r="B220" s="39" t="s">
        <v>49</v>
      </c>
      <c r="C220" s="43"/>
      <c r="D220" s="31"/>
      <c r="E220" s="31"/>
      <c r="F220" s="31"/>
      <c r="G220" s="31"/>
      <c r="H220" s="31"/>
      <c r="I220" s="44">
        <f t="shared" si="10"/>
        <v>0</v>
      </c>
      <c r="J220" s="31"/>
      <c r="K220" s="32"/>
    </row>
    <row r="221" spans="1:11" ht="15.75" customHeight="1">
      <c r="A221" s="26" t="s">
        <v>50</v>
      </c>
      <c r="B221" s="45" t="s">
        <v>51</v>
      </c>
      <c r="C221" s="28"/>
      <c r="D221" s="29"/>
      <c r="E221" s="29"/>
      <c r="F221" s="29"/>
      <c r="G221" s="29"/>
      <c r="H221" s="29"/>
      <c r="I221" s="30">
        <f t="shared" si="10"/>
        <v>0</v>
      </c>
      <c r="J221" s="29"/>
      <c r="K221" s="46"/>
    </row>
    <row r="222" spans="1:11" ht="15.75" customHeight="1" thickBot="1">
      <c r="A222" s="38"/>
      <c r="B222" s="39" t="s">
        <v>52</v>
      </c>
      <c r="C222" s="40"/>
      <c r="D222" s="41"/>
      <c r="E222" s="41"/>
      <c r="F222" s="41"/>
      <c r="G222" s="41"/>
      <c r="H222" s="41"/>
      <c r="I222" s="42">
        <f t="shared" si="10"/>
        <v>0</v>
      </c>
      <c r="J222" s="31"/>
      <c r="K222" s="32"/>
    </row>
    <row r="223" spans="1:11" ht="15.75" customHeight="1">
      <c r="A223" s="26" t="s">
        <v>53</v>
      </c>
      <c r="B223" s="45" t="s">
        <v>54</v>
      </c>
      <c r="C223" s="28"/>
      <c r="D223" s="29"/>
      <c r="E223" s="29"/>
      <c r="F223" s="29"/>
      <c r="G223" s="29"/>
      <c r="H223" s="29"/>
      <c r="I223" s="30">
        <f t="shared" si="10"/>
        <v>0</v>
      </c>
      <c r="J223" s="29"/>
      <c r="K223" s="46"/>
    </row>
    <row r="224" spans="1:11" ht="15.75" customHeight="1" thickBot="1">
      <c r="A224" s="38"/>
      <c r="B224" s="39" t="s">
        <v>55</v>
      </c>
      <c r="C224" s="40"/>
      <c r="D224" s="41"/>
      <c r="E224" s="41"/>
      <c r="F224" s="41"/>
      <c r="G224" s="41"/>
      <c r="H224" s="41"/>
      <c r="I224" s="42">
        <f t="shared" si="10"/>
        <v>0</v>
      </c>
      <c r="J224" s="31"/>
      <c r="K224" s="32"/>
    </row>
    <row r="225" spans="1:11" ht="15.75" customHeight="1">
      <c r="A225" s="26" t="s">
        <v>56</v>
      </c>
      <c r="B225" s="45" t="s">
        <v>57</v>
      </c>
      <c r="C225" s="28"/>
      <c r="D225" s="29"/>
      <c r="E225" s="29"/>
      <c r="F225" s="29"/>
      <c r="G225" s="29"/>
      <c r="H225" s="29"/>
      <c r="I225" s="30">
        <f t="shared" si="10"/>
        <v>0</v>
      </c>
      <c r="J225" s="29"/>
      <c r="K225" s="46"/>
    </row>
    <row r="226" spans="1:11" ht="15.75" customHeight="1">
      <c r="A226" s="38"/>
      <c r="B226" s="39" t="s">
        <v>58</v>
      </c>
      <c r="C226" s="40"/>
      <c r="D226" s="41"/>
      <c r="E226" s="41"/>
      <c r="F226" s="41"/>
      <c r="G226" s="41"/>
      <c r="H226" s="41"/>
      <c r="I226" s="42">
        <f t="shared" si="10"/>
        <v>0</v>
      </c>
      <c r="J226" s="31"/>
      <c r="K226" s="32"/>
    </row>
    <row r="227" spans="1:11" ht="15.75" customHeight="1" thickBot="1">
      <c r="A227" s="33"/>
      <c r="B227" s="34" t="s">
        <v>59</v>
      </c>
      <c r="C227" s="35"/>
      <c r="D227" s="24"/>
      <c r="E227" s="24"/>
      <c r="F227" s="24"/>
      <c r="G227" s="24"/>
      <c r="H227" s="24"/>
      <c r="I227" s="36">
        <f t="shared" si="10"/>
        <v>0</v>
      </c>
      <c r="J227" s="24"/>
      <c r="K227" s="37"/>
    </row>
    <row r="228" spans="1:11" ht="15.75" customHeight="1">
      <c r="A228" s="38" t="s">
        <v>60</v>
      </c>
      <c r="B228" s="39" t="s">
        <v>61</v>
      </c>
      <c r="C228" s="40"/>
      <c r="D228" s="41"/>
      <c r="E228" s="41"/>
      <c r="F228" s="41"/>
      <c r="G228" s="41"/>
      <c r="H228" s="41"/>
      <c r="I228" s="42">
        <f t="shared" si="10"/>
        <v>0</v>
      </c>
      <c r="J228" s="31"/>
      <c r="K228" s="32"/>
    </row>
    <row r="229" spans="1:11" ht="15.75" customHeight="1" thickBot="1">
      <c r="A229" s="33"/>
      <c r="B229" s="34" t="s">
        <v>62</v>
      </c>
      <c r="C229" s="35"/>
      <c r="D229" s="24"/>
      <c r="E229" s="24"/>
      <c r="F229" s="24"/>
      <c r="G229" s="24"/>
      <c r="H229" s="24"/>
      <c r="I229" s="36">
        <f t="shared" si="10"/>
        <v>0</v>
      </c>
      <c r="J229" s="24"/>
      <c r="K229" s="37"/>
    </row>
    <row r="230" spans="1:11" ht="15.75" customHeight="1" thickBot="1">
      <c r="A230" s="50" t="s">
        <v>15</v>
      </c>
      <c r="B230" s="51"/>
      <c r="C230" s="35">
        <f aca="true" t="shared" si="11" ref="C230:H230">SUM(C204:C229)</f>
        <v>0</v>
      </c>
      <c r="D230" s="24">
        <f t="shared" si="11"/>
        <v>0</v>
      </c>
      <c r="E230" s="24">
        <f t="shared" si="11"/>
        <v>0.25</v>
      </c>
      <c r="F230" s="24">
        <f t="shared" si="11"/>
        <v>0.5</v>
      </c>
      <c r="G230" s="24">
        <f t="shared" si="11"/>
        <v>0.5</v>
      </c>
      <c r="H230" s="24">
        <f t="shared" si="11"/>
        <v>0</v>
      </c>
      <c r="I230" s="36">
        <f t="shared" si="10"/>
        <v>1.25</v>
      </c>
      <c r="J230" s="24">
        <f>SUM(J204:J229)</f>
        <v>0</v>
      </c>
      <c r="K230" s="37">
        <f>SUM(K204:K229)</f>
        <v>0</v>
      </c>
    </row>
    <row r="234" spans="1:9" ht="15.75" customHeight="1">
      <c r="A234" s="1" t="s">
        <v>2</v>
      </c>
      <c r="B234" s="2"/>
      <c r="C234" s="3"/>
      <c r="E234" s="5"/>
      <c r="F234" s="6" t="s">
        <v>3</v>
      </c>
      <c r="G234" s="5"/>
      <c r="I234" s="7"/>
    </row>
    <row r="235" spans="1:9" ht="27" customHeight="1" thickBot="1">
      <c r="A235" s="1" t="s">
        <v>4</v>
      </c>
      <c r="C235" s="3"/>
      <c r="D235" s="10" t="s">
        <v>5</v>
      </c>
      <c r="E235" s="52" t="s">
        <v>68</v>
      </c>
      <c r="H235" s="5"/>
      <c r="I235" s="7"/>
    </row>
    <row r="236" spans="1:11" ht="15.75" customHeight="1">
      <c r="A236" s="12" t="s">
        <v>7</v>
      </c>
      <c r="B236" s="13" t="s">
        <v>8</v>
      </c>
      <c r="C236" s="14" t="s">
        <v>9</v>
      </c>
      <c r="D236" s="15" t="s">
        <v>10</v>
      </c>
      <c r="E236" s="15" t="s">
        <v>11</v>
      </c>
      <c r="F236" s="15" t="s">
        <v>12</v>
      </c>
      <c r="G236" s="15" t="s">
        <v>13</v>
      </c>
      <c r="H236" s="15" t="s">
        <v>14</v>
      </c>
      <c r="I236" s="16" t="s">
        <v>15</v>
      </c>
      <c r="J236" s="17" t="s">
        <v>16</v>
      </c>
      <c r="K236" s="18"/>
    </row>
    <row r="237" spans="1:11" ht="15.75" customHeight="1" thickBot="1">
      <c r="A237" s="19"/>
      <c r="B237" s="20"/>
      <c r="C237" s="21"/>
      <c r="D237" s="22"/>
      <c r="E237" s="22"/>
      <c r="F237" s="22"/>
      <c r="G237" s="22"/>
      <c r="H237" s="22"/>
      <c r="I237" s="23"/>
      <c r="J237" s="24" t="s">
        <v>17</v>
      </c>
      <c r="K237" s="25" t="s">
        <v>18</v>
      </c>
    </row>
    <row r="238" spans="1:11" ht="15.75" customHeight="1">
      <c r="A238" s="26" t="s">
        <v>19</v>
      </c>
      <c r="B238" s="27" t="s">
        <v>20</v>
      </c>
      <c r="C238" s="28"/>
      <c r="D238" s="29"/>
      <c r="E238" s="29"/>
      <c r="F238" s="29"/>
      <c r="G238" s="29"/>
      <c r="H238" s="29"/>
      <c r="I238" s="30">
        <f aca="true" t="shared" si="12" ref="I238:I264">SUM(C238:H238)</f>
        <v>0</v>
      </c>
      <c r="J238" s="31"/>
      <c r="K238" s="32"/>
    </row>
    <row r="239" spans="1:11" ht="15.75" customHeight="1" thickBot="1">
      <c r="A239" s="33"/>
      <c r="B239" s="34" t="s">
        <v>21</v>
      </c>
      <c r="C239" s="35"/>
      <c r="D239" s="24"/>
      <c r="E239" s="24"/>
      <c r="F239" s="24"/>
      <c r="G239" s="24"/>
      <c r="H239" s="24"/>
      <c r="I239" s="36">
        <f t="shared" si="12"/>
        <v>0</v>
      </c>
      <c r="J239" s="24"/>
      <c r="K239" s="37"/>
    </row>
    <row r="240" spans="1:11" ht="15.75" customHeight="1">
      <c r="A240" s="38" t="s">
        <v>22</v>
      </c>
      <c r="B240" s="39" t="s">
        <v>23</v>
      </c>
      <c r="C240" s="40"/>
      <c r="D240" s="41"/>
      <c r="E240" s="41"/>
      <c r="F240" s="41"/>
      <c r="G240" s="41"/>
      <c r="H240" s="41"/>
      <c r="I240" s="42">
        <f t="shared" si="12"/>
        <v>0</v>
      </c>
      <c r="J240" s="31"/>
      <c r="K240" s="32"/>
    </row>
    <row r="241" spans="1:11" ht="15.75" customHeight="1" thickBot="1">
      <c r="A241" s="33"/>
      <c r="B241" s="34" t="s">
        <v>24</v>
      </c>
      <c r="C241" s="35"/>
      <c r="D241" s="24"/>
      <c r="E241" s="24"/>
      <c r="F241" s="24"/>
      <c r="G241" s="24"/>
      <c r="H241" s="24"/>
      <c r="I241" s="36">
        <f t="shared" si="12"/>
        <v>0</v>
      </c>
      <c r="J241" s="24"/>
      <c r="K241" s="37"/>
    </row>
    <row r="242" spans="1:11" ht="15.75" customHeight="1">
      <c r="A242" s="38" t="s">
        <v>25</v>
      </c>
      <c r="B242" s="39" t="s">
        <v>26</v>
      </c>
      <c r="C242" s="40"/>
      <c r="D242" s="41"/>
      <c r="E242" s="41"/>
      <c r="F242" s="41"/>
      <c r="G242" s="41"/>
      <c r="H242" s="41"/>
      <c r="I242" s="42">
        <f t="shared" si="12"/>
        <v>0</v>
      </c>
      <c r="J242" s="31"/>
      <c r="K242" s="32"/>
    </row>
    <row r="243" spans="1:11" ht="15.75" customHeight="1" thickBot="1">
      <c r="A243" s="38"/>
      <c r="B243" s="39" t="s">
        <v>27</v>
      </c>
      <c r="C243" s="43"/>
      <c r="D243" s="31"/>
      <c r="E243" s="31"/>
      <c r="F243" s="31">
        <v>2</v>
      </c>
      <c r="G243" s="31"/>
      <c r="H243" s="31"/>
      <c r="I243" s="44">
        <f t="shared" si="12"/>
        <v>2</v>
      </c>
      <c r="J243" s="31"/>
      <c r="K243" s="32"/>
    </row>
    <row r="244" spans="1:11" ht="15.75" customHeight="1">
      <c r="A244" s="26" t="s">
        <v>28</v>
      </c>
      <c r="B244" s="45" t="s">
        <v>29</v>
      </c>
      <c r="C244" s="28"/>
      <c r="D244" s="29"/>
      <c r="E244" s="29"/>
      <c r="F244" s="29"/>
      <c r="G244" s="29"/>
      <c r="H244" s="29"/>
      <c r="I244" s="30">
        <f t="shared" si="12"/>
        <v>0</v>
      </c>
      <c r="J244" s="29"/>
      <c r="K244" s="46"/>
    </row>
    <row r="245" spans="1:11" ht="15.75" customHeight="1" thickBot="1">
      <c r="A245" s="38"/>
      <c r="B245" s="39" t="s">
        <v>30</v>
      </c>
      <c r="C245" s="40"/>
      <c r="D245" s="41"/>
      <c r="E245" s="41"/>
      <c r="F245" s="41">
        <v>1</v>
      </c>
      <c r="G245" s="41"/>
      <c r="H245" s="41"/>
      <c r="I245" s="42">
        <f t="shared" si="12"/>
        <v>1</v>
      </c>
      <c r="J245" s="31"/>
      <c r="K245" s="32"/>
    </row>
    <row r="246" spans="1:11" ht="15.75" customHeight="1">
      <c r="A246" s="26" t="s">
        <v>31</v>
      </c>
      <c r="B246" s="45" t="s">
        <v>32</v>
      </c>
      <c r="C246" s="28"/>
      <c r="D246" s="29"/>
      <c r="E246" s="29"/>
      <c r="F246" s="29"/>
      <c r="G246" s="29"/>
      <c r="H246" s="29"/>
      <c r="I246" s="30">
        <f t="shared" si="12"/>
        <v>0</v>
      </c>
      <c r="J246" s="29"/>
      <c r="K246" s="46"/>
    </row>
    <row r="247" spans="1:11" ht="15.75" customHeight="1" thickBot="1">
      <c r="A247" s="38"/>
      <c r="B247" s="39" t="s">
        <v>33</v>
      </c>
      <c r="C247" s="40"/>
      <c r="D247" s="41"/>
      <c r="E247" s="41"/>
      <c r="F247" s="41"/>
      <c r="G247" s="41"/>
      <c r="H247" s="41"/>
      <c r="I247" s="42">
        <f t="shared" si="12"/>
        <v>0</v>
      </c>
      <c r="J247" s="31"/>
      <c r="K247" s="32"/>
    </row>
    <row r="248" spans="1:11" ht="15.75" customHeight="1">
      <c r="A248" s="26" t="s">
        <v>35</v>
      </c>
      <c r="B248" s="45" t="s">
        <v>36</v>
      </c>
      <c r="C248" s="28"/>
      <c r="D248" s="29"/>
      <c r="E248" s="29"/>
      <c r="F248" s="29"/>
      <c r="G248" s="29"/>
      <c r="H248" s="29"/>
      <c r="I248" s="30">
        <f t="shared" si="12"/>
        <v>0</v>
      </c>
      <c r="J248" s="29"/>
      <c r="K248" s="46"/>
    </row>
    <row r="249" spans="1:11" ht="15.75" customHeight="1">
      <c r="A249" s="38"/>
      <c r="B249" s="39" t="s">
        <v>39</v>
      </c>
      <c r="C249" s="40"/>
      <c r="D249" s="41"/>
      <c r="E249" s="41"/>
      <c r="F249" s="41"/>
      <c r="G249" s="41"/>
      <c r="H249" s="41"/>
      <c r="I249" s="42">
        <f t="shared" si="12"/>
        <v>0</v>
      </c>
      <c r="J249" s="31"/>
      <c r="K249" s="32"/>
    </row>
    <row r="250" spans="1:11" ht="15.75" customHeight="1" thickBot="1">
      <c r="A250" s="33"/>
      <c r="B250" s="34" t="s">
        <v>40</v>
      </c>
      <c r="C250" s="35"/>
      <c r="D250" s="24"/>
      <c r="E250" s="24"/>
      <c r="F250" s="24"/>
      <c r="G250" s="24"/>
      <c r="H250" s="24"/>
      <c r="I250" s="36">
        <f t="shared" si="12"/>
        <v>0</v>
      </c>
      <c r="J250" s="24"/>
      <c r="K250" s="37"/>
    </row>
    <row r="251" spans="1:11" ht="15.75" customHeight="1">
      <c r="A251" s="38" t="s">
        <v>41</v>
      </c>
      <c r="B251" s="39" t="s">
        <v>42</v>
      </c>
      <c r="C251" s="40"/>
      <c r="D251" s="41"/>
      <c r="E251" s="41"/>
      <c r="F251" s="41"/>
      <c r="G251" s="41"/>
      <c r="H251" s="41"/>
      <c r="I251" s="42">
        <f t="shared" si="12"/>
        <v>0</v>
      </c>
      <c r="J251" s="31"/>
      <c r="K251" s="32"/>
    </row>
    <row r="252" spans="1:11" ht="15.75" customHeight="1" thickBot="1">
      <c r="A252" s="33"/>
      <c r="B252" s="34" t="s">
        <v>46</v>
      </c>
      <c r="C252" s="35"/>
      <c r="D252" s="24"/>
      <c r="E252" s="24"/>
      <c r="F252" s="24"/>
      <c r="G252" s="24"/>
      <c r="H252" s="24">
        <v>0.25</v>
      </c>
      <c r="I252" s="36">
        <f t="shared" si="12"/>
        <v>0.25</v>
      </c>
      <c r="J252" s="24"/>
      <c r="K252" s="37"/>
    </row>
    <row r="253" spans="1:11" ht="15.75" customHeight="1">
      <c r="A253" s="38" t="s">
        <v>47</v>
      </c>
      <c r="B253" s="39" t="s">
        <v>48</v>
      </c>
      <c r="C253" s="40"/>
      <c r="D253" s="41"/>
      <c r="E253" s="41"/>
      <c r="F253" s="41"/>
      <c r="G253" s="41"/>
      <c r="H253" s="41"/>
      <c r="I253" s="42">
        <f t="shared" si="12"/>
        <v>0</v>
      </c>
      <c r="J253" s="31"/>
      <c r="K253" s="32"/>
    </row>
    <row r="254" spans="1:11" ht="15.75" customHeight="1" thickBot="1">
      <c r="A254" s="38"/>
      <c r="B254" s="39" t="s">
        <v>49</v>
      </c>
      <c r="C254" s="43"/>
      <c r="D254" s="31"/>
      <c r="E254" s="31"/>
      <c r="F254" s="31"/>
      <c r="G254" s="31"/>
      <c r="H254" s="31"/>
      <c r="I254" s="44">
        <f t="shared" si="12"/>
        <v>0</v>
      </c>
      <c r="J254" s="31"/>
      <c r="K254" s="32"/>
    </row>
    <row r="255" spans="1:11" ht="15.75" customHeight="1">
      <c r="A255" s="26" t="s">
        <v>50</v>
      </c>
      <c r="B255" s="45" t="s">
        <v>51</v>
      </c>
      <c r="C255" s="28"/>
      <c r="D255" s="29"/>
      <c r="E255" s="29"/>
      <c r="F255" s="29"/>
      <c r="G255" s="29"/>
      <c r="H255" s="29"/>
      <c r="I255" s="30">
        <f t="shared" si="12"/>
        <v>0</v>
      </c>
      <c r="J255" s="29"/>
      <c r="K255" s="46"/>
    </row>
    <row r="256" spans="1:11" ht="15.75" customHeight="1" thickBot="1">
      <c r="A256" s="38"/>
      <c r="B256" s="39" t="s">
        <v>52</v>
      </c>
      <c r="C256" s="40"/>
      <c r="D256" s="41"/>
      <c r="E256" s="41"/>
      <c r="F256" s="41"/>
      <c r="G256" s="41"/>
      <c r="H256" s="41"/>
      <c r="I256" s="42">
        <f t="shared" si="12"/>
        <v>0</v>
      </c>
      <c r="J256" s="31"/>
      <c r="K256" s="32"/>
    </row>
    <row r="257" spans="1:11" ht="15.75" customHeight="1">
      <c r="A257" s="26" t="s">
        <v>53</v>
      </c>
      <c r="B257" s="45" t="s">
        <v>54</v>
      </c>
      <c r="C257" s="28"/>
      <c r="D257" s="29"/>
      <c r="E257" s="29"/>
      <c r="F257" s="29"/>
      <c r="G257" s="29"/>
      <c r="H257" s="29"/>
      <c r="I257" s="30">
        <f t="shared" si="12"/>
        <v>0</v>
      </c>
      <c r="J257" s="29"/>
      <c r="K257" s="46"/>
    </row>
    <row r="258" spans="1:11" ht="15.75" customHeight="1" thickBot="1">
      <c r="A258" s="38"/>
      <c r="B258" s="39" t="s">
        <v>55</v>
      </c>
      <c r="C258" s="40"/>
      <c r="D258" s="41"/>
      <c r="E258" s="41"/>
      <c r="F258" s="41"/>
      <c r="G258" s="41"/>
      <c r="H258" s="41"/>
      <c r="I258" s="42">
        <f t="shared" si="12"/>
        <v>0</v>
      </c>
      <c r="J258" s="31"/>
      <c r="K258" s="32"/>
    </row>
    <row r="259" spans="1:11" ht="15.75" customHeight="1">
      <c r="A259" s="26" t="s">
        <v>56</v>
      </c>
      <c r="B259" s="45" t="s">
        <v>57</v>
      </c>
      <c r="C259" s="28"/>
      <c r="D259" s="29"/>
      <c r="E259" s="29"/>
      <c r="F259" s="29"/>
      <c r="G259" s="29"/>
      <c r="H259" s="29"/>
      <c r="I259" s="30">
        <f t="shared" si="12"/>
        <v>0</v>
      </c>
      <c r="J259" s="29"/>
      <c r="K259" s="46"/>
    </row>
    <row r="260" spans="1:11" ht="15.75" customHeight="1">
      <c r="A260" s="38"/>
      <c r="B260" s="39" t="s">
        <v>58</v>
      </c>
      <c r="C260" s="40"/>
      <c r="D260" s="41"/>
      <c r="E260" s="41"/>
      <c r="F260" s="41"/>
      <c r="G260" s="41"/>
      <c r="H260" s="41"/>
      <c r="I260" s="42">
        <f t="shared" si="12"/>
        <v>0</v>
      </c>
      <c r="J260" s="31"/>
      <c r="K260" s="32"/>
    </row>
    <row r="261" spans="1:11" ht="15.75" customHeight="1" thickBot="1">
      <c r="A261" s="33"/>
      <c r="B261" s="34" t="s">
        <v>59</v>
      </c>
      <c r="C261" s="35"/>
      <c r="D261" s="24"/>
      <c r="E261" s="24"/>
      <c r="F261" s="24"/>
      <c r="G261" s="24"/>
      <c r="H261" s="24"/>
      <c r="I261" s="36">
        <f t="shared" si="12"/>
        <v>0</v>
      </c>
      <c r="J261" s="24"/>
      <c r="K261" s="37"/>
    </row>
    <row r="262" spans="1:11" ht="15.75" customHeight="1">
      <c r="A262" s="38" t="s">
        <v>60</v>
      </c>
      <c r="B262" s="39" t="s">
        <v>61</v>
      </c>
      <c r="C262" s="40"/>
      <c r="D262" s="41"/>
      <c r="E262" s="41"/>
      <c r="F262" s="41"/>
      <c r="G262" s="41"/>
      <c r="H262" s="41"/>
      <c r="I262" s="42">
        <f t="shared" si="12"/>
        <v>0</v>
      </c>
      <c r="J262" s="31"/>
      <c r="K262" s="32"/>
    </row>
    <row r="263" spans="1:11" ht="15.75" customHeight="1" thickBot="1">
      <c r="A263" s="33"/>
      <c r="B263" s="34" t="s">
        <v>62</v>
      </c>
      <c r="C263" s="35"/>
      <c r="D263" s="24"/>
      <c r="E263" s="24"/>
      <c r="F263" s="24"/>
      <c r="G263" s="24"/>
      <c r="H263" s="24"/>
      <c r="I263" s="36">
        <f t="shared" si="12"/>
        <v>0</v>
      </c>
      <c r="J263" s="24"/>
      <c r="K263" s="37"/>
    </row>
    <row r="264" spans="1:11" ht="15.75" customHeight="1" thickBot="1">
      <c r="A264" s="50" t="s">
        <v>15</v>
      </c>
      <c r="B264" s="51"/>
      <c r="C264" s="35">
        <f aca="true" t="shared" si="13" ref="C264:H264">SUM(C238:C263)</f>
        <v>0</v>
      </c>
      <c r="D264" s="24">
        <f t="shared" si="13"/>
        <v>0</v>
      </c>
      <c r="E264" s="24">
        <f t="shared" si="13"/>
        <v>0</v>
      </c>
      <c r="F264" s="24">
        <f t="shared" si="13"/>
        <v>3</v>
      </c>
      <c r="G264" s="24">
        <f t="shared" si="13"/>
        <v>0</v>
      </c>
      <c r="H264" s="24">
        <f t="shared" si="13"/>
        <v>0.25</v>
      </c>
      <c r="I264" s="36">
        <f t="shared" si="12"/>
        <v>3.25</v>
      </c>
      <c r="J264" s="24">
        <f>SUM(J238:J263)</f>
        <v>0</v>
      </c>
      <c r="K264" s="37">
        <f>SUM(K238:K263)</f>
        <v>0</v>
      </c>
    </row>
    <row r="265" spans="1:11" ht="15.75" customHeight="1">
      <c r="A265" s="2"/>
      <c r="B265" s="2"/>
      <c r="C265" s="5"/>
      <c r="D265" s="5"/>
      <c r="E265" s="5"/>
      <c r="F265" s="5"/>
      <c r="G265" s="5"/>
      <c r="H265" s="5"/>
      <c r="I265" s="7"/>
      <c r="J265" s="5"/>
      <c r="K265" s="53"/>
    </row>
    <row r="266" spans="1:11" ht="15.75" customHeight="1">
      <c r="A266" s="2"/>
      <c r="B266" s="2"/>
      <c r="C266" s="5"/>
      <c r="D266" s="5"/>
      <c r="E266" s="5"/>
      <c r="F266" s="5"/>
      <c r="G266" s="5"/>
      <c r="H266" s="5"/>
      <c r="I266" s="7"/>
      <c r="J266" s="5"/>
      <c r="K266" s="53"/>
    </row>
    <row r="267" spans="1:11" ht="15.75" customHeight="1">
      <c r="A267" s="2"/>
      <c r="B267" s="2"/>
      <c r="C267" s="5"/>
      <c r="D267" s="5"/>
      <c r="E267" s="5"/>
      <c r="F267" s="5"/>
      <c r="G267" s="5"/>
      <c r="H267" s="5"/>
      <c r="I267" s="7"/>
      <c r="J267" s="5"/>
      <c r="K267" s="53"/>
    </row>
    <row r="268" spans="1:9" ht="15.75" customHeight="1">
      <c r="A268" s="1" t="s">
        <v>2</v>
      </c>
      <c r="B268" s="2"/>
      <c r="C268" s="3"/>
      <c r="E268" s="5"/>
      <c r="F268" s="6" t="s">
        <v>3</v>
      </c>
      <c r="G268" s="5"/>
      <c r="I268" s="7"/>
    </row>
    <row r="269" spans="1:9" ht="27" customHeight="1" thickBot="1">
      <c r="A269" s="1" t="s">
        <v>4</v>
      </c>
      <c r="C269" s="3"/>
      <c r="D269" s="10" t="s">
        <v>5</v>
      </c>
      <c r="E269" s="52" t="s">
        <v>69</v>
      </c>
      <c r="H269" s="5"/>
      <c r="I269" s="7"/>
    </row>
    <row r="270" spans="1:11" ht="15.75" customHeight="1">
      <c r="A270" s="12" t="s">
        <v>7</v>
      </c>
      <c r="B270" s="13" t="s">
        <v>8</v>
      </c>
      <c r="C270" s="14" t="s">
        <v>9</v>
      </c>
      <c r="D270" s="15" t="s">
        <v>10</v>
      </c>
      <c r="E270" s="15" t="s">
        <v>11</v>
      </c>
      <c r="F270" s="15" t="s">
        <v>12</v>
      </c>
      <c r="G270" s="15" t="s">
        <v>13</v>
      </c>
      <c r="H270" s="15" t="s">
        <v>14</v>
      </c>
      <c r="I270" s="16" t="s">
        <v>15</v>
      </c>
      <c r="J270" s="17" t="s">
        <v>16</v>
      </c>
      <c r="K270" s="18"/>
    </row>
    <row r="271" spans="1:11" ht="15.75" customHeight="1" thickBot="1">
      <c r="A271" s="19"/>
      <c r="B271" s="20"/>
      <c r="C271" s="21"/>
      <c r="D271" s="22"/>
      <c r="E271" s="22"/>
      <c r="F271" s="22"/>
      <c r="G271" s="22"/>
      <c r="H271" s="22"/>
      <c r="I271" s="23"/>
      <c r="J271" s="24" t="s">
        <v>17</v>
      </c>
      <c r="K271" s="25" t="s">
        <v>18</v>
      </c>
    </row>
    <row r="272" spans="1:11" ht="15.75" customHeight="1">
      <c r="A272" s="26" t="s">
        <v>19</v>
      </c>
      <c r="B272" s="27" t="s">
        <v>20</v>
      </c>
      <c r="C272" s="28"/>
      <c r="D272" s="29"/>
      <c r="E272" s="29"/>
      <c r="F272" s="29"/>
      <c r="G272" s="29"/>
      <c r="H272" s="29"/>
      <c r="I272" s="30">
        <f aca="true" t="shared" si="14" ref="I272:I298">SUM(C272:H272)</f>
        <v>0</v>
      </c>
      <c r="J272" s="31"/>
      <c r="K272" s="32"/>
    </row>
    <row r="273" spans="1:11" ht="15.75" customHeight="1" thickBot="1">
      <c r="A273" s="33"/>
      <c r="B273" s="34" t="s">
        <v>21</v>
      </c>
      <c r="C273" s="35"/>
      <c r="D273" s="24"/>
      <c r="E273" s="24"/>
      <c r="F273" s="24"/>
      <c r="G273" s="24"/>
      <c r="H273" s="24"/>
      <c r="I273" s="36">
        <f t="shared" si="14"/>
        <v>0</v>
      </c>
      <c r="J273" s="24"/>
      <c r="K273" s="37"/>
    </row>
    <row r="274" spans="1:11" ht="15.75" customHeight="1">
      <c r="A274" s="38" t="s">
        <v>22</v>
      </c>
      <c r="B274" s="39" t="s">
        <v>23</v>
      </c>
      <c r="C274" s="40"/>
      <c r="D274" s="41"/>
      <c r="E274" s="41"/>
      <c r="F274" s="41"/>
      <c r="G274" s="41"/>
      <c r="H274" s="41"/>
      <c r="I274" s="42">
        <f t="shared" si="14"/>
        <v>0</v>
      </c>
      <c r="J274" s="31"/>
      <c r="K274" s="32"/>
    </row>
    <row r="275" spans="1:11" ht="15.75" customHeight="1" thickBot="1">
      <c r="A275" s="33"/>
      <c r="B275" s="34" t="s">
        <v>24</v>
      </c>
      <c r="C275" s="35"/>
      <c r="D275" s="24"/>
      <c r="E275" s="24"/>
      <c r="F275" s="24"/>
      <c r="G275" s="24"/>
      <c r="H275" s="24"/>
      <c r="I275" s="36">
        <f t="shared" si="14"/>
        <v>0</v>
      </c>
      <c r="J275" s="24"/>
      <c r="K275" s="37"/>
    </row>
    <row r="276" spans="1:11" ht="15.75" customHeight="1">
      <c r="A276" s="38" t="s">
        <v>25</v>
      </c>
      <c r="B276" s="39" t="s">
        <v>26</v>
      </c>
      <c r="C276" s="40"/>
      <c r="D276" s="41"/>
      <c r="E276" s="41"/>
      <c r="F276" s="41"/>
      <c r="G276" s="41"/>
      <c r="H276" s="41"/>
      <c r="I276" s="42">
        <f t="shared" si="14"/>
        <v>0</v>
      </c>
      <c r="J276" s="31"/>
      <c r="K276" s="32"/>
    </row>
    <row r="277" spans="1:11" ht="15.75" customHeight="1" thickBot="1">
      <c r="A277" s="38"/>
      <c r="B277" s="39" t="s">
        <v>27</v>
      </c>
      <c r="C277" s="43"/>
      <c r="D277" s="31"/>
      <c r="E277" s="31"/>
      <c r="F277" s="31"/>
      <c r="G277" s="31">
        <v>4</v>
      </c>
      <c r="H277" s="31"/>
      <c r="I277" s="44">
        <f t="shared" si="14"/>
        <v>4</v>
      </c>
      <c r="J277" s="31"/>
      <c r="K277" s="32"/>
    </row>
    <row r="278" spans="1:11" ht="15.75" customHeight="1">
      <c r="A278" s="26" t="s">
        <v>28</v>
      </c>
      <c r="B278" s="45" t="s">
        <v>29</v>
      </c>
      <c r="C278" s="28"/>
      <c r="D278" s="29"/>
      <c r="E278" s="29"/>
      <c r="F278" s="29"/>
      <c r="G278" s="29"/>
      <c r="H278" s="29"/>
      <c r="I278" s="30">
        <f t="shared" si="14"/>
        <v>0</v>
      </c>
      <c r="J278" s="29"/>
      <c r="K278" s="46"/>
    </row>
    <row r="279" spans="1:11" ht="15.75" customHeight="1" thickBot="1">
      <c r="A279" s="38"/>
      <c r="B279" s="39" t="s">
        <v>30</v>
      </c>
      <c r="C279" s="40"/>
      <c r="D279" s="41"/>
      <c r="E279" s="41"/>
      <c r="F279" s="41"/>
      <c r="G279" s="41"/>
      <c r="H279" s="41"/>
      <c r="I279" s="42">
        <f t="shared" si="14"/>
        <v>0</v>
      </c>
      <c r="J279" s="31"/>
      <c r="K279" s="32"/>
    </row>
    <row r="280" spans="1:11" ht="15.75" customHeight="1">
      <c r="A280" s="26" t="s">
        <v>31</v>
      </c>
      <c r="B280" s="45" t="s">
        <v>32</v>
      </c>
      <c r="C280" s="28"/>
      <c r="D280" s="29"/>
      <c r="E280" s="29"/>
      <c r="F280" s="29"/>
      <c r="G280" s="29">
        <v>0.25</v>
      </c>
      <c r="H280" s="29"/>
      <c r="I280" s="30">
        <f t="shared" si="14"/>
        <v>0.25</v>
      </c>
      <c r="J280" s="29"/>
      <c r="K280" s="46"/>
    </row>
    <row r="281" spans="1:11" ht="15.75" customHeight="1" thickBot="1">
      <c r="A281" s="38"/>
      <c r="B281" s="39" t="s">
        <v>33</v>
      </c>
      <c r="C281" s="40"/>
      <c r="D281" s="41"/>
      <c r="E281" s="41"/>
      <c r="F281" s="41"/>
      <c r="G281" s="41"/>
      <c r="H281" s="41"/>
      <c r="I281" s="42">
        <f t="shared" si="14"/>
        <v>0</v>
      </c>
      <c r="J281" s="31"/>
      <c r="K281" s="32"/>
    </row>
    <row r="282" spans="1:11" ht="15.75" customHeight="1">
      <c r="A282" s="26" t="s">
        <v>35</v>
      </c>
      <c r="B282" s="45" t="s">
        <v>36</v>
      </c>
      <c r="C282" s="28"/>
      <c r="D282" s="29"/>
      <c r="E282" s="29"/>
      <c r="F282" s="29"/>
      <c r="G282" s="29"/>
      <c r="H282" s="29"/>
      <c r="I282" s="30">
        <f t="shared" si="14"/>
        <v>0</v>
      </c>
      <c r="J282" s="29"/>
      <c r="K282" s="46"/>
    </row>
    <row r="283" spans="1:11" ht="15.75" customHeight="1">
      <c r="A283" s="38"/>
      <c r="B283" s="39" t="s">
        <v>39</v>
      </c>
      <c r="C283" s="40"/>
      <c r="D283" s="41"/>
      <c r="E283" s="41"/>
      <c r="F283" s="41"/>
      <c r="G283" s="41"/>
      <c r="H283" s="41"/>
      <c r="I283" s="42">
        <f t="shared" si="14"/>
        <v>0</v>
      </c>
      <c r="J283" s="31"/>
      <c r="K283" s="32"/>
    </row>
    <row r="284" spans="1:11" ht="15.75" customHeight="1" thickBot="1">
      <c r="A284" s="33"/>
      <c r="B284" s="34" t="s">
        <v>40</v>
      </c>
      <c r="C284" s="35"/>
      <c r="D284" s="24"/>
      <c r="E284" s="24"/>
      <c r="F284" s="24"/>
      <c r="G284" s="24"/>
      <c r="H284" s="24"/>
      <c r="I284" s="36">
        <f t="shared" si="14"/>
        <v>0</v>
      </c>
      <c r="J284" s="24"/>
      <c r="K284" s="37"/>
    </row>
    <row r="285" spans="1:11" ht="15.75" customHeight="1">
      <c r="A285" s="38" t="s">
        <v>41</v>
      </c>
      <c r="B285" s="39" t="s">
        <v>42</v>
      </c>
      <c r="C285" s="40"/>
      <c r="D285" s="41"/>
      <c r="E285" s="41"/>
      <c r="F285" s="41"/>
      <c r="G285" s="41"/>
      <c r="H285" s="41"/>
      <c r="I285" s="42">
        <f t="shared" si="14"/>
        <v>0</v>
      </c>
      <c r="J285" s="31"/>
      <c r="K285" s="32"/>
    </row>
    <row r="286" spans="1:11" ht="15.75" customHeight="1" thickBot="1">
      <c r="A286" s="33"/>
      <c r="B286" s="34" t="s">
        <v>46</v>
      </c>
      <c r="C286" s="35"/>
      <c r="D286" s="24"/>
      <c r="E286" s="24"/>
      <c r="F286" s="24"/>
      <c r="G286" s="24"/>
      <c r="H286" s="24"/>
      <c r="I286" s="36">
        <f t="shared" si="14"/>
        <v>0</v>
      </c>
      <c r="J286" s="24"/>
      <c r="K286" s="37"/>
    </row>
    <row r="287" spans="1:11" ht="15.75" customHeight="1">
      <c r="A287" s="38" t="s">
        <v>47</v>
      </c>
      <c r="B287" s="39" t="s">
        <v>48</v>
      </c>
      <c r="C287" s="40"/>
      <c r="D287" s="41"/>
      <c r="E287" s="41"/>
      <c r="F287" s="41"/>
      <c r="G287" s="41"/>
      <c r="H287" s="41"/>
      <c r="I287" s="42">
        <f t="shared" si="14"/>
        <v>0</v>
      </c>
      <c r="J287" s="31"/>
      <c r="K287" s="32"/>
    </row>
    <row r="288" spans="1:11" ht="15.75" customHeight="1" thickBot="1">
      <c r="A288" s="38"/>
      <c r="B288" s="39" t="s">
        <v>49</v>
      </c>
      <c r="C288" s="43"/>
      <c r="D288" s="31"/>
      <c r="E288" s="31"/>
      <c r="F288" s="31"/>
      <c r="G288" s="31"/>
      <c r="H288" s="31"/>
      <c r="I288" s="44">
        <f t="shared" si="14"/>
        <v>0</v>
      </c>
      <c r="J288" s="31"/>
      <c r="K288" s="32"/>
    </row>
    <row r="289" spans="1:11" ht="15.75" customHeight="1">
      <c r="A289" s="26" t="s">
        <v>50</v>
      </c>
      <c r="B289" s="45" t="s">
        <v>51</v>
      </c>
      <c r="C289" s="28"/>
      <c r="D289" s="29"/>
      <c r="E289" s="29"/>
      <c r="F289" s="29"/>
      <c r="G289" s="29"/>
      <c r="H289" s="29"/>
      <c r="I289" s="30">
        <f t="shared" si="14"/>
        <v>0</v>
      </c>
      <c r="J289" s="29"/>
      <c r="K289" s="46"/>
    </row>
    <row r="290" spans="1:11" ht="15.75" customHeight="1" thickBot="1">
      <c r="A290" s="38"/>
      <c r="B290" s="39" t="s">
        <v>52</v>
      </c>
      <c r="C290" s="40"/>
      <c r="D290" s="41"/>
      <c r="E290" s="41"/>
      <c r="F290" s="41"/>
      <c r="G290" s="41"/>
      <c r="H290" s="41"/>
      <c r="I290" s="42">
        <f t="shared" si="14"/>
        <v>0</v>
      </c>
      <c r="J290" s="31"/>
      <c r="K290" s="32"/>
    </row>
    <row r="291" spans="1:11" ht="15.75" customHeight="1">
      <c r="A291" s="26" t="s">
        <v>53</v>
      </c>
      <c r="B291" s="45" t="s">
        <v>54</v>
      </c>
      <c r="C291" s="28"/>
      <c r="D291" s="29"/>
      <c r="E291" s="29"/>
      <c r="F291" s="29"/>
      <c r="G291" s="29"/>
      <c r="H291" s="29"/>
      <c r="I291" s="30">
        <f t="shared" si="14"/>
        <v>0</v>
      </c>
      <c r="J291" s="29"/>
      <c r="K291" s="46"/>
    </row>
    <row r="292" spans="1:11" ht="15.75" customHeight="1" thickBot="1">
      <c r="A292" s="38"/>
      <c r="B292" s="39" t="s">
        <v>55</v>
      </c>
      <c r="C292" s="40"/>
      <c r="D292" s="41"/>
      <c r="E292" s="41">
        <v>2</v>
      </c>
      <c r="F292" s="41">
        <v>1</v>
      </c>
      <c r="G292" s="41"/>
      <c r="H292" s="41"/>
      <c r="I292" s="42">
        <f t="shared" si="14"/>
        <v>3</v>
      </c>
      <c r="J292" s="54" t="s">
        <v>70</v>
      </c>
      <c r="K292" s="55"/>
    </row>
    <row r="293" spans="1:11" ht="15.75" customHeight="1">
      <c r="A293" s="26" t="s">
        <v>56</v>
      </c>
      <c r="B293" s="45" t="s">
        <v>57</v>
      </c>
      <c r="C293" s="28"/>
      <c r="D293" s="29"/>
      <c r="E293" s="29"/>
      <c r="F293" s="29"/>
      <c r="G293" s="29"/>
      <c r="H293" s="29"/>
      <c r="I293" s="30">
        <f t="shared" si="14"/>
        <v>0</v>
      </c>
      <c r="J293" s="29"/>
      <c r="K293" s="46"/>
    </row>
    <row r="294" spans="1:11" ht="15.75" customHeight="1">
      <c r="A294" s="38"/>
      <c r="B294" s="39" t="s">
        <v>58</v>
      </c>
      <c r="C294" s="40"/>
      <c r="D294" s="41"/>
      <c r="E294" s="41">
        <v>0.25</v>
      </c>
      <c r="F294" s="41"/>
      <c r="G294" s="41"/>
      <c r="H294" s="41"/>
      <c r="I294" s="42">
        <f t="shared" si="14"/>
        <v>0.25</v>
      </c>
      <c r="J294" s="31"/>
      <c r="K294" s="32"/>
    </row>
    <row r="295" spans="1:11" ht="15.75" customHeight="1" thickBot="1">
      <c r="A295" s="33"/>
      <c r="B295" s="34" t="s">
        <v>59</v>
      </c>
      <c r="C295" s="35"/>
      <c r="D295" s="24"/>
      <c r="E295" s="24"/>
      <c r="F295" s="24"/>
      <c r="G295" s="24"/>
      <c r="H295" s="24"/>
      <c r="I295" s="36">
        <f t="shared" si="14"/>
        <v>0</v>
      </c>
      <c r="J295" s="24"/>
      <c r="K295" s="37"/>
    </row>
    <row r="296" spans="1:11" ht="15.75" customHeight="1">
      <c r="A296" s="38" t="s">
        <v>60</v>
      </c>
      <c r="B296" s="39" t="s">
        <v>61</v>
      </c>
      <c r="C296" s="40"/>
      <c r="D296" s="41"/>
      <c r="E296" s="41"/>
      <c r="F296" s="41"/>
      <c r="G296" s="41"/>
      <c r="H296" s="41"/>
      <c r="I296" s="42">
        <f t="shared" si="14"/>
        <v>0</v>
      </c>
      <c r="J296" s="31"/>
      <c r="K296" s="32"/>
    </row>
    <row r="297" spans="1:11" ht="15.75" customHeight="1" thickBot="1">
      <c r="A297" s="33"/>
      <c r="B297" s="34" t="s">
        <v>62</v>
      </c>
      <c r="C297" s="35"/>
      <c r="D297" s="24"/>
      <c r="E297" s="24"/>
      <c r="F297" s="24"/>
      <c r="G297" s="24"/>
      <c r="H297" s="24"/>
      <c r="I297" s="36">
        <f t="shared" si="14"/>
        <v>0</v>
      </c>
      <c r="J297" s="24"/>
      <c r="K297" s="37"/>
    </row>
    <row r="298" spans="1:11" ht="15.75" customHeight="1" thickBot="1">
      <c r="A298" s="50" t="s">
        <v>15</v>
      </c>
      <c r="B298" s="51"/>
      <c r="C298" s="35">
        <f aca="true" t="shared" si="15" ref="C298:H298">SUM(C272:C297)</f>
        <v>0</v>
      </c>
      <c r="D298" s="24">
        <f t="shared" si="15"/>
        <v>0</v>
      </c>
      <c r="E298" s="24">
        <f t="shared" si="15"/>
        <v>2.25</v>
      </c>
      <c r="F298" s="24">
        <f t="shared" si="15"/>
        <v>1</v>
      </c>
      <c r="G298" s="24">
        <f t="shared" si="15"/>
        <v>4.25</v>
      </c>
      <c r="H298" s="24">
        <f t="shared" si="15"/>
        <v>0</v>
      </c>
      <c r="I298" s="36">
        <f t="shared" si="14"/>
        <v>7.5</v>
      </c>
      <c r="J298" s="24">
        <f>SUM(J272:J297)</f>
        <v>0</v>
      </c>
      <c r="K298" s="37">
        <f>SUM(K272:K297)</f>
        <v>0</v>
      </c>
    </row>
    <row r="302" spans="1:9" ht="15.75" customHeight="1">
      <c r="A302" s="1" t="s">
        <v>2</v>
      </c>
      <c r="B302" s="2"/>
      <c r="C302" s="3"/>
      <c r="E302" s="5"/>
      <c r="F302" s="6" t="s">
        <v>3</v>
      </c>
      <c r="G302" s="5"/>
      <c r="I302" s="7"/>
    </row>
    <row r="303" spans="1:9" ht="27" customHeight="1" thickBot="1">
      <c r="A303" s="1" t="s">
        <v>4</v>
      </c>
      <c r="C303" s="3"/>
      <c r="D303" s="10" t="s">
        <v>5</v>
      </c>
      <c r="E303" s="52" t="s">
        <v>71</v>
      </c>
      <c r="H303" s="5"/>
      <c r="I303" s="7"/>
    </row>
    <row r="304" spans="1:11" ht="15.75" customHeight="1">
      <c r="A304" s="12" t="s">
        <v>7</v>
      </c>
      <c r="B304" s="13" t="s">
        <v>8</v>
      </c>
      <c r="C304" s="14" t="s">
        <v>9</v>
      </c>
      <c r="D304" s="15" t="s">
        <v>10</v>
      </c>
      <c r="E304" s="15" t="s">
        <v>11</v>
      </c>
      <c r="F304" s="15" t="s">
        <v>12</v>
      </c>
      <c r="G304" s="15" t="s">
        <v>13</v>
      </c>
      <c r="H304" s="15" t="s">
        <v>14</v>
      </c>
      <c r="I304" s="16" t="s">
        <v>15</v>
      </c>
      <c r="J304" s="17" t="s">
        <v>16</v>
      </c>
      <c r="K304" s="18"/>
    </row>
    <row r="305" spans="1:11" ht="15.75" customHeight="1" thickBot="1">
      <c r="A305" s="19"/>
      <c r="B305" s="20"/>
      <c r="C305" s="21"/>
      <c r="D305" s="22"/>
      <c r="E305" s="22"/>
      <c r="F305" s="22"/>
      <c r="G305" s="22"/>
      <c r="H305" s="22"/>
      <c r="I305" s="23"/>
      <c r="J305" s="24" t="s">
        <v>17</v>
      </c>
      <c r="K305" s="25" t="s">
        <v>18</v>
      </c>
    </row>
    <row r="306" spans="1:11" ht="15.75" customHeight="1">
      <c r="A306" s="26" t="s">
        <v>19</v>
      </c>
      <c r="B306" s="27" t="s">
        <v>20</v>
      </c>
      <c r="C306" s="28"/>
      <c r="D306" s="29"/>
      <c r="E306" s="29"/>
      <c r="F306" s="29"/>
      <c r="G306" s="29"/>
      <c r="H306" s="29"/>
      <c r="I306" s="30">
        <f aca="true" t="shared" si="16" ref="I306:I332">SUM(C306:H306)</f>
        <v>0</v>
      </c>
      <c r="J306" s="31"/>
      <c r="K306" s="32"/>
    </row>
    <row r="307" spans="1:11" ht="15.75" customHeight="1" thickBot="1">
      <c r="A307" s="33"/>
      <c r="B307" s="34" t="s">
        <v>21</v>
      </c>
      <c r="C307" s="35"/>
      <c r="D307" s="24"/>
      <c r="E307" s="24"/>
      <c r="F307" s="24"/>
      <c r="G307" s="24"/>
      <c r="H307" s="24"/>
      <c r="I307" s="36">
        <f t="shared" si="16"/>
        <v>0</v>
      </c>
      <c r="J307" s="24"/>
      <c r="K307" s="37"/>
    </row>
    <row r="308" spans="1:11" ht="15.75" customHeight="1">
      <c r="A308" s="38" t="s">
        <v>22</v>
      </c>
      <c r="B308" s="39" t="s">
        <v>23</v>
      </c>
      <c r="C308" s="40"/>
      <c r="D308" s="41"/>
      <c r="E308" s="41"/>
      <c r="F308" s="41"/>
      <c r="G308" s="41"/>
      <c r="H308" s="41"/>
      <c r="I308" s="42">
        <f t="shared" si="16"/>
        <v>0</v>
      </c>
      <c r="J308" s="31"/>
      <c r="K308" s="32"/>
    </row>
    <row r="309" spans="1:11" ht="15.75" customHeight="1" thickBot="1">
      <c r="A309" s="33"/>
      <c r="B309" s="34" t="s">
        <v>24</v>
      </c>
      <c r="C309" s="35"/>
      <c r="D309" s="24"/>
      <c r="E309" s="24"/>
      <c r="F309" s="24"/>
      <c r="G309" s="24"/>
      <c r="H309" s="24"/>
      <c r="I309" s="36">
        <f t="shared" si="16"/>
        <v>0</v>
      </c>
      <c r="J309" s="24"/>
      <c r="K309" s="37"/>
    </row>
    <row r="310" spans="1:11" ht="15.75" customHeight="1">
      <c r="A310" s="38" t="s">
        <v>25</v>
      </c>
      <c r="B310" s="39" t="s">
        <v>26</v>
      </c>
      <c r="C310" s="40"/>
      <c r="D310" s="41"/>
      <c r="E310" s="41"/>
      <c r="F310" s="41"/>
      <c r="G310" s="41"/>
      <c r="H310" s="41"/>
      <c r="I310" s="42">
        <f t="shared" si="16"/>
        <v>0</v>
      </c>
      <c r="J310" s="31"/>
      <c r="K310" s="32"/>
    </row>
    <row r="311" spans="1:11" ht="15.75" customHeight="1" thickBot="1">
      <c r="A311" s="38"/>
      <c r="B311" s="39" t="s">
        <v>27</v>
      </c>
      <c r="C311" s="43"/>
      <c r="D311" s="31"/>
      <c r="E311" s="31"/>
      <c r="F311" s="31"/>
      <c r="G311" s="31">
        <v>2</v>
      </c>
      <c r="H311" s="31"/>
      <c r="I311" s="44">
        <f t="shared" si="16"/>
        <v>2</v>
      </c>
      <c r="J311" s="31"/>
      <c r="K311" s="32"/>
    </row>
    <row r="312" spans="1:11" ht="15.75" customHeight="1">
      <c r="A312" s="26" t="s">
        <v>28</v>
      </c>
      <c r="B312" s="45" t="s">
        <v>29</v>
      </c>
      <c r="C312" s="28"/>
      <c r="D312" s="29"/>
      <c r="E312" s="29"/>
      <c r="F312" s="29"/>
      <c r="G312" s="29"/>
      <c r="H312" s="29"/>
      <c r="I312" s="30">
        <f t="shared" si="16"/>
        <v>0</v>
      </c>
      <c r="J312" s="29"/>
      <c r="K312" s="46"/>
    </row>
    <row r="313" spans="1:11" ht="15.75" customHeight="1" thickBot="1">
      <c r="A313" s="38"/>
      <c r="B313" s="39" t="s">
        <v>30</v>
      </c>
      <c r="C313" s="40"/>
      <c r="D313" s="41"/>
      <c r="E313" s="41"/>
      <c r="F313" s="41"/>
      <c r="G313" s="41"/>
      <c r="H313" s="41"/>
      <c r="I313" s="42">
        <f t="shared" si="16"/>
        <v>0</v>
      </c>
      <c r="J313" s="31"/>
      <c r="K313" s="32"/>
    </row>
    <row r="314" spans="1:11" ht="15.75" customHeight="1">
      <c r="A314" s="26" t="s">
        <v>31</v>
      </c>
      <c r="B314" s="45" t="s">
        <v>32</v>
      </c>
      <c r="C314" s="28"/>
      <c r="D314" s="29"/>
      <c r="E314" s="29"/>
      <c r="F314" s="29"/>
      <c r="G314" s="29">
        <v>7</v>
      </c>
      <c r="H314" s="29"/>
      <c r="I314" s="30">
        <f t="shared" si="16"/>
        <v>7</v>
      </c>
      <c r="J314" s="29"/>
      <c r="K314" s="46"/>
    </row>
    <row r="315" spans="1:11" ht="15.75" customHeight="1" thickBot="1">
      <c r="A315" s="38"/>
      <c r="B315" s="39" t="s">
        <v>33</v>
      </c>
      <c r="C315" s="40"/>
      <c r="D315" s="41"/>
      <c r="E315" s="41"/>
      <c r="F315" s="41"/>
      <c r="G315" s="41"/>
      <c r="H315" s="41"/>
      <c r="I315" s="42">
        <f t="shared" si="16"/>
        <v>0</v>
      </c>
      <c r="J315" s="31"/>
      <c r="K315" s="32"/>
    </row>
    <row r="316" spans="1:11" ht="15.75" customHeight="1">
      <c r="A316" s="26" t="s">
        <v>35</v>
      </c>
      <c r="B316" s="45" t="s">
        <v>36</v>
      </c>
      <c r="C316" s="28"/>
      <c r="D316" s="29"/>
      <c r="E316" s="29"/>
      <c r="F316" s="29"/>
      <c r="G316" s="29"/>
      <c r="H316" s="29"/>
      <c r="I316" s="30">
        <f t="shared" si="16"/>
        <v>0</v>
      </c>
      <c r="J316" s="29"/>
      <c r="K316" s="46"/>
    </row>
    <row r="317" spans="1:11" ht="15.75" customHeight="1">
      <c r="A317" s="38"/>
      <c r="B317" s="39" t="s">
        <v>39</v>
      </c>
      <c r="C317" s="40"/>
      <c r="D317" s="41"/>
      <c r="E317" s="41"/>
      <c r="F317" s="41"/>
      <c r="G317" s="41"/>
      <c r="H317" s="41"/>
      <c r="I317" s="42">
        <f t="shared" si="16"/>
        <v>0</v>
      </c>
      <c r="J317" s="31"/>
      <c r="K317" s="32"/>
    </row>
    <row r="318" spans="1:11" ht="15.75" customHeight="1" thickBot="1">
      <c r="A318" s="33"/>
      <c r="B318" s="34" t="s">
        <v>40</v>
      </c>
      <c r="C318" s="35"/>
      <c r="D318" s="24"/>
      <c r="E318" s="24"/>
      <c r="F318" s="24"/>
      <c r="G318" s="24"/>
      <c r="H318" s="24"/>
      <c r="I318" s="36">
        <f t="shared" si="16"/>
        <v>0</v>
      </c>
      <c r="J318" s="24"/>
      <c r="K318" s="37"/>
    </row>
    <row r="319" spans="1:11" ht="15.75" customHeight="1">
      <c r="A319" s="38" t="s">
        <v>41</v>
      </c>
      <c r="B319" s="39" t="s">
        <v>42</v>
      </c>
      <c r="C319" s="40"/>
      <c r="D319" s="41"/>
      <c r="E319" s="41"/>
      <c r="F319" s="41"/>
      <c r="G319" s="41">
        <v>2</v>
      </c>
      <c r="H319" s="41"/>
      <c r="I319" s="42">
        <f t="shared" si="16"/>
        <v>2</v>
      </c>
      <c r="J319" s="31"/>
      <c r="K319" s="32"/>
    </row>
    <row r="320" spans="1:11" ht="15.75" customHeight="1" thickBot="1">
      <c r="A320" s="33"/>
      <c r="B320" s="34" t="s">
        <v>46</v>
      </c>
      <c r="C320" s="35"/>
      <c r="D320" s="24"/>
      <c r="E320" s="24"/>
      <c r="F320" s="24">
        <v>0.25</v>
      </c>
      <c r="G320" s="24">
        <v>1</v>
      </c>
      <c r="H320" s="24"/>
      <c r="I320" s="36">
        <f t="shared" si="16"/>
        <v>1.25</v>
      </c>
      <c r="J320" s="24"/>
      <c r="K320" s="37"/>
    </row>
    <row r="321" spans="1:11" ht="15.75" customHeight="1">
      <c r="A321" s="38" t="s">
        <v>47</v>
      </c>
      <c r="B321" s="39" t="s">
        <v>48</v>
      </c>
      <c r="C321" s="40"/>
      <c r="D321" s="41"/>
      <c r="E321" s="41">
        <v>0.5</v>
      </c>
      <c r="F321" s="41"/>
      <c r="G321" s="41"/>
      <c r="H321" s="41"/>
      <c r="I321" s="42">
        <f t="shared" si="16"/>
        <v>0.5</v>
      </c>
      <c r="J321" s="31"/>
      <c r="K321" s="32"/>
    </row>
    <row r="322" spans="1:11" ht="15.75" customHeight="1" thickBot="1">
      <c r="A322" s="38"/>
      <c r="B322" s="39" t="s">
        <v>49</v>
      </c>
      <c r="C322" s="43"/>
      <c r="D322" s="31"/>
      <c r="E322" s="31"/>
      <c r="F322" s="31"/>
      <c r="G322" s="31"/>
      <c r="H322" s="31"/>
      <c r="I322" s="44">
        <f t="shared" si="16"/>
        <v>0</v>
      </c>
      <c r="J322" s="31"/>
      <c r="K322" s="32"/>
    </row>
    <row r="323" spans="1:11" ht="15.75" customHeight="1">
      <c r="A323" s="26" t="s">
        <v>50</v>
      </c>
      <c r="B323" s="45" t="s">
        <v>51</v>
      </c>
      <c r="C323" s="28"/>
      <c r="D323" s="29"/>
      <c r="E323" s="29">
        <v>5</v>
      </c>
      <c r="F323" s="29"/>
      <c r="G323" s="29"/>
      <c r="H323" s="29"/>
      <c r="I323" s="30">
        <f t="shared" si="16"/>
        <v>5</v>
      </c>
      <c r="J323" s="29"/>
      <c r="K323" s="46"/>
    </row>
    <row r="324" spans="1:11" ht="15.75" customHeight="1" thickBot="1">
      <c r="A324" s="38"/>
      <c r="B324" s="39" t="s">
        <v>52</v>
      </c>
      <c r="C324" s="40"/>
      <c r="D324" s="41"/>
      <c r="E324" s="41"/>
      <c r="F324" s="41"/>
      <c r="G324" s="41"/>
      <c r="H324" s="41"/>
      <c r="I324" s="42">
        <f t="shared" si="16"/>
        <v>0</v>
      </c>
      <c r="J324" s="31"/>
      <c r="K324" s="32"/>
    </row>
    <row r="325" spans="1:11" ht="15.75" customHeight="1">
      <c r="A325" s="26" t="s">
        <v>53</v>
      </c>
      <c r="B325" s="45" t="s">
        <v>54</v>
      </c>
      <c r="C325" s="28"/>
      <c r="D325" s="29"/>
      <c r="E325" s="29"/>
      <c r="F325" s="29"/>
      <c r="G325" s="29"/>
      <c r="H325" s="29"/>
      <c r="I325" s="30">
        <f t="shared" si="16"/>
        <v>0</v>
      </c>
      <c r="J325" s="29"/>
      <c r="K325" s="46"/>
    </row>
    <row r="326" spans="1:11" ht="15.75" customHeight="1" thickBot="1">
      <c r="A326" s="38"/>
      <c r="B326" s="39" t="s">
        <v>55</v>
      </c>
      <c r="C326" s="40"/>
      <c r="D326" s="41"/>
      <c r="E326" s="41"/>
      <c r="F326" s="41"/>
      <c r="G326" s="41"/>
      <c r="H326" s="41"/>
      <c r="I326" s="42">
        <f t="shared" si="16"/>
        <v>0</v>
      </c>
      <c r="J326" s="31"/>
      <c r="K326" s="32"/>
    </row>
    <row r="327" spans="1:11" ht="15.75" customHeight="1">
      <c r="A327" s="26" t="s">
        <v>56</v>
      </c>
      <c r="B327" s="45" t="s">
        <v>57</v>
      </c>
      <c r="C327" s="28"/>
      <c r="D327" s="29"/>
      <c r="E327" s="29"/>
      <c r="F327" s="29"/>
      <c r="G327" s="29"/>
      <c r="H327" s="29"/>
      <c r="I327" s="30">
        <f t="shared" si="16"/>
        <v>0</v>
      </c>
      <c r="J327" s="29"/>
      <c r="K327" s="46"/>
    </row>
    <row r="328" spans="1:11" ht="15.75" customHeight="1">
      <c r="A328" s="38"/>
      <c r="B328" s="39" t="s">
        <v>58</v>
      </c>
      <c r="C328" s="40"/>
      <c r="D328" s="41"/>
      <c r="E328" s="41"/>
      <c r="F328" s="41"/>
      <c r="G328" s="41"/>
      <c r="H328" s="41"/>
      <c r="I328" s="42">
        <f t="shared" si="16"/>
        <v>0</v>
      </c>
      <c r="J328" s="31"/>
      <c r="K328" s="32"/>
    </row>
    <row r="329" spans="1:11" ht="15.75" customHeight="1" thickBot="1">
      <c r="A329" s="33"/>
      <c r="B329" s="34" t="s">
        <v>59</v>
      </c>
      <c r="C329" s="35"/>
      <c r="D329" s="24"/>
      <c r="E329" s="24"/>
      <c r="F329" s="24"/>
      <c r="G329" s="24"/>
      <c r="H329" s="24"/>
      <c r="I329" s="36">
        <f t="shared" si="16"/>
        <v>0</v>
      </c>
      <c r="J329" s="24"/>
      <c r="K329" s="37"/>
    </row>
    <row r="330" spans="1:11" ht="15.75" customHeight="1">
      <c r="A330" s="38" t="s">
        <v>60</v>
      </c>
      <c r="B330" s="39" t="s">
        <v>61</v>
      </c>
      <c r="C330" s="40"/>
      <c r="D330" s="41"/>
      <c r="E330" s="41"/>
      <c r="F330" s="41"/>
      <c r="G330" s="41">
        <v>0.5</v>
      </c>
      <c r="H330" s="41"/>
      <c r="I330" s="42">
        <f t="shared" si="16"/>
        <v>0.5</v>
      </c>
      <c r="J330" s="31"/>
      <c r="K330" s="32"/>
    </row>
    <row r="331" spans="1:11" ht="15.75" customHeight="1" thickBot="1">
      <c r="A331" s="33"/>
      <c r="B331" s="34" t="s">
        <v>62</v>
      </c>
      <c r="C331" s="35"/>
      <c r="D331" s="24"/>
      <c r="E331" s="24"/>
      <c r="F331" s="24"/>
      <c r="G331" s="24">
        <v>1</v>
      </c>
      <c r="H331" s="24"/>
      <c r="I331" s="36">
        <f t="shared" si="16"/>
        <v>1</v>
      </c>
      <c r="J331" s="24"/>
      <c r="K331" s="37"/>
    </row>
    <row r="332" spans="1:11" ht="15.75" customHeight="1" thickBot="1">
      <c r="A332" s="50" t="s">
        <v>15</v>
      </c>
      <c r="B332" s="51"/>
      <c r="C332" s="35">
        <f aca="true" t="shared" si="17" ref="C332:H332">SUM(C306:C331)</f>
        <v>0</v>
      </c>
      <c r="D332" s="24">
        <f t="shared" si="17"/>
        <v>0</v>
      </c>
      <c r="E332" s="24">
        <f t="shared" si="17"/>
        <v>5.5</v>
      </c>
      <c r="F332" s="24">
        <f t="shared" si="17"/>
        <v>0.25</v>
      </c>
      <c r="G332" s="24">
        <f t="shared" si="17"/>
        <v>13.5</v>
      </c>
      <c r="H332" s="24">
        <f t="shared" si="17"/>
        <v>0</v>
      </c>
      <c r="I332" s="36">
        <f t="shared" si="16"/>
        <v>19.25</v>
      </c>
      <c r="J332" s="24">
        <f>SUM(J306:J331)</f>
        <v>0</v>
      </c>
      <c r="K332" s="37">
        <f>SUM(K306:K331)</f>
        <v>0</v>
      </c>
    </row>
    <row r="336" spans="1:9" ht="15.75" customHeight="1">
      <c r="A336" s="1" t="s">
        <v>2</v>
      </c>
      <c r="B336" s="2"/>
      <c r="C336" s="3"/>
      <c r="E336" s="5"/>
      <c r="F336" s="6" t="s">
        <v>3</v>
      </c>
      <c r="G336" s="5"/>
      <c r="I336" s="7"/>
    </row>
    <row r="337" spans="1:9" ht="27" customHeight="1" thickBot="1">
      <c r="A337" s="1" t="s">
        <v>4</v>
      </c>
      <c r="C337" s="3"/>
      <c r="D337" s="10" t="s">
        <v>5</v>
      </c>
      <c r="E337" s="52" t="s">
        <v>72</v>
      </c>
      <c r="H337" s="5"/>
      <c r="I337" s="7"/>
    </row>
    <row r="338" spans="1:11" ht="15.75" customHeight="1">
      <c r="A338" s="12" t="s">
        <v>7</v>
      </c>
      <c r="B338" s="13" t="s">
        <v>8</v>
      </c>
      <c r="C338" s="14" t="s">
        <v>9</v>
      </c>
      <c r="D338" s="15" t="s">
        <v>10</v>
      </c>
      <c r="E338" s="15" t="s">
        <v>11</v>
      </c>
      <c r="F338" s="15" t="s">
        <v>12</v>
      </c>
      <c r="G338" s="15" t="s">
        <v>13</v>
      </c>
      <c r="H338" s="15" t="s">
        <v>14</v>
      </c>
      <c r="I338" s="16" t="s">
        <v>15</v>
      </c>
      <c r="J338" s="17" t="s">
        <v>16</v>
      </c>
      <c r="K338" s="18"/>
    </row>
    <row r="339" spans="1:11" ht="15.75" customHeight="1" thickBot="1">
      <c r="A339" s="19"/>
      <c r="B339" s="20"/>
      <c r="C339" s="21"/>
      <c r="D339" s="22"/>
      <c r="E339" s="22"/>
      <c r="F339" s="22"/>
      <c r="G339" s="22"/>
      <c r="H339" s="22"/>
      <c r="I339" s="23"/>
      <c r="J339" s="24" t="s">
        <v>17</v>
      </c>
      <c r="K339" s="25" t="s">
        <v>18</v>
      </c>
    </row>
    <row r="340" spans="1:11" ht="15.75" customHeight="1">
      <c r="A340" s="26" t="s">
        <v>19</v>
      </c>
      <c r="B340" s="27" t="s">
        <v>20</v>
      </c>
      <c r="C340" s="28"/>
      <c r="D340" s="29"/>
      <c r="E340" s="29"/>
      <c r="F340" s="29"/>
      <c r="G340" s="29"/>
      <c r="H340" s="29"/>
      <c r="I340" s="30">
        <f aca="true" t="shared" si="18" ref="I340:I366">SUM(C340:H340)</f>
        <v>0</v>
      </c>
      <c r="J340" s="31"/>
      <c r="K340" s="32"/>
    </row>
    <row r="341" spans="1:11" ht="15.75" customHeight="1" thickBot="1">
      <c r="A341" s="33"/>
      <c r="B341" s="34" t="s">
        <v>21</v>
      </c>
      <c r="C341" s="35"/>
      <c r="D341" s="24"/>
      <c r="E341" s="24"/>
      <c r="F341" s="24"/>
      <c r="G341" s="24"/>
      <c r="H341" s="24"/>
      <c r="I341" s="36">
        <f t="shared" si="18"/>
        <v>0</v>
      </c>
      <c r="J341" s="24"/>
      <c r="K341" s="37"/>
    </row>
    <row r="342" spans="1:11" ht="15.75" customHeight="1">
      <c r="A342" s="38" t="s">
        <v>22</v>
      </c>
      <c r="B342" s="39" t="s">
        <v>23</v>
      </c>
      <c r="C342" s="40"/>
      <c r="D342" s="41"/>
      <c r="E342" s="41"/>
      <c r="F342" s="41"/>
      <c r="G342" s="41"/>
      <c r="H342" s="41"/>
      <c r="I342" s="42">
        <f t="shared" si="18"/>
        <v>0</v>
      </c>
      <c r="J342" s="31"/>
      <c r="K342" s="32"/>
    </row>
    <row r="343" spans="1:11" ht="15.75" customHeight="1" thickBot="1">
      <c r="A343" s="33"/>
      <c r="B343" s="34" t="s">
        <v>24</v>
      </c>
      <c r="C343" s="35"/>
      <c r="D343" s="24"/>
      <c r="E343" s="24"/>
      <c r="F343" s="24"/>
      <c r="G343" s="24"/>
      <c r="H343" s="24"/>
      <c r="I343" s="36">
        <f t="shared" si="18"/>
        <v>0</v>
      </c>
      <c r="J343" s="24"/>
      <c r="K343" s="37"/>
    </row>
    <row r="344" spans="1:11" ht="15.75" customHeight="1">
      <c r="A344" s="38" t="s">
        <v>25</v>
      </c>
      <c r="B344" s="39" t="s">
        <v>26</v>
      </c>
      <c r="C344" s="40"/>
      <c r="D344" s="41"/>
      <c r="E344" s="41"/>
      <c r="F344" s="41"/>
      <c r="G344" s="41"/>
      <c r="H344" s="41"/>
      <c r="I344" s="42">
        <f t="shared" si="18"/>
        <v>0</v>
      </c>
      <c r="J344" s="31"/>
      <c r="K344" s="32"/>
    </row>
    <row r="345" spans="1:11" ht="15.75" customHeight="1" thickBot="1">
      <c r="A345" s="38"/>
      <c r="B345" s="39" t="s">
        <v>27</v>
      </c>
      <c r="C345" s="43"/>
      <c r="D345" s="31"/>
      <c r="E345" s="31"/>
      <c r="F345" s="31"/>
      <c r="G345" s="31"/>
      <c r="H345" s="31"/>
      <c r="I345" s="44">
        <f t="shared" si="18"/>
        <v>0</v>
      </c>
      <c r="J345" s="31"/>
      <c r="K345" s="32"/>
    </row>
    <row r="346" spans="1:11" ht="15.75" customHeight="1">
      <c r="A346" s="26" t="s">
        <v>28</v>
      </c>
      <c r="B346" s="45" t="s">
        <v>29</v>
      </c>
      <c r="C346" s="28"/>
      <c r="D346" s="29"/>
      <c r="E346" s="29"/>
      <c r="F346" s="29"/>
      <c r="G346" s="29"/>
      <c r="H346" s="29"/>
      <c r="I346" s="30">
        <f t="shared" si="18"/>
        <v>0</v>
      </c>
      <c r="J346" s="29"/>
      <c r="K346" s="46"/>
    </row>
    <row r="347" spans="1:11" ht="15.75" customHeight="1" thickBot="1">
      <c r="A347" s="38"/>
      <c r="B347" s="39" t="s">
        <v>30</v>
      </c>
      <c r="C347" s="40"/>
      <c r="D347" s="41"/>
      <c r="E347" s="41">
        <v>0.25</v>
      </c>
      <c r="F347" s="41"/>
      <c r="G347" s="41"/>
      <c r="H347" s="41"/>
      <c r="I347" s="42">
        <f t="shared" si="18"/>
        <v>0.25</v>
      </c>
      <c r="J347" s="31"/>
      <c r="K347" s="32"/>
    </row>
    <row r="348" spans="1:11" ht="15.75" customHeight="1">
      <c r="A348" s="26" t="s">
        <v>31</v>
      </c>
      <c r="B348" s="45" t="s">
        <v>32</v>
      </c>
      <c r="C348" s="28"/>
      <c r="D348" s="29"/>
      <c r="E348" s="29"/>
      <c r="F348" s="29"/>
      <c r="G348" s="29"/>
      <c r="H348" s="29"/>
      <c r="I348" s="30">
        <f t="shared" si="18"/>
        <v>0</v>
      </c>
      <c r="J348" s="29"/>
      <c r="K348" s="46"/>
    </row>
    <row r="349" spans="1:11" ht="15.75" customHeight="1" thickBot="1">
      <c r="A349" s="38"/>
      <c r="B349" s="39" t="s">
        <v>33</v>
      </c>
      <c r="C349" s="40"/>
      <c r="D349" s="41"/>
      <c r="E349" s="41"/>
      <c r="F349" s="41"/>
      <c r="G349" s="41"/>
      <c r="H349" s="41"/>
      <c r="I349" s="42">
        <f t="shared" si="18"/>
        <v>0</v>
      </c>
      <c r="J349" s="31"/>
      <c r="K349" s="32"/>
    </row>
    <row r="350" spans="1:11" ht="15.75" customHeight="1">
      <c r="A350" s="26" t="s">
        <v>35</v>
      </c>
      <c r="B350" s="45" t="s">
        <v>36</v>
      </c>
      <c r="C350" s="28"/>
      <c r="D350" s="29"/>
      <c r="E350" s="29"/>
      <c r="F350" s="29"/>
      <c r="G350" s="29">
        <v>0.25</v>
      </c>
      <c r="H350" s="29"/>
      <c r="I350" s="30">
        <f t="shared" si="18"/>
        <v>0.25</v>
      </c>
      <c r="J350" s="29"/>
      <c r="K350" s="46"/>
    </row>
    <row r="351" spans="1:11" ht="15.75" customHeight="1">
      <c r="A351" s="38"/>
      <c r="B351" s="39" t="s">
        <v>39</v>
      </c>
      <c r="C351" s="40"/>
      <c r="D351" s="41"/>
      <c r="E351" s="41"/>
      <c r="F351" s="41"/>
      <c r="G351" s="41"/>
      <c r="H351" s="41"/>
      <c r="I351" s="42">
        <f t="shared" si="18"/>
        <v>0</v>
      </c>
      <c r="J351" s="31"/>
      <c r="K351" s="32"/>
    </row>
    <row r="352" spans="1:11" ht="15.75" customHeight="1" thickBot="1">
      <c r="A352" s="33"/>
      <c r="B352" s="34" t="s">
        <v>40</v>
      </c>
      <c r="C352" s="35"/>
      <c r="D352" s="24"/>
      <c r="E352" s="24"/>
      <c r="F352" s="24"/>
      <c r="G352" s="24"/>
      <c r="H352" s="24"/>
      <c r="I352" s="36">
        <f t="shared" si="18"/>
        <v>0</v>
      </c>
      <c r="J352" s="24"/>
      <c r="K352" s="37"/>
    </row>
    <row r="353" spans="1:11" ht="15.75" customHeight="1">
      <c r="A353" s="38" t="s">
        <v>41</v>
      </c>
      <c r="B353" s="39" t="s">
        <v>42</v>
      </c>
      <c r="C353" s="40"/>
      <c r="D353" s="41"/>
      <c r="E353" s="41"/>
      <c r="F353" s="41"/>
      <c r="G353" s="41"/>
      <c r="H353" s="41"/>
      <c r="I353" s="42">
        <f t="shared" si="18"/>
        <v>0</v>
      </c>
      <c r="J353" s="31"/>
      <c r="K353" s="32"/>
    </row>
    <row r="354" spans="1:11" ht="15.75" customHeight="1" thickBot="1">
      <c r="A354" s="33"/>
      <c r="B354" s="34" t="s">
        <v>46</v>
      </c>
      <c r="C354" s="35"/>
      <c r="D354" s="24"/>
      <c r="E354" s="24"/>
      <c r="F354" s="24"/>
      <c r="G354" s="24"/>
      <c r="H354" s="24"/>
      <c r="I354" s="36">
        <f t="shared" si="18"/>
        <v>0</v>
      </c>
      <c r="J354" s="24"/>
      <c r="K354" s="37"/>
    </row>
    <row r="355" spans="1:11" ht="15.75" customHeight="1">
      <c r="A355" s="38" t="s">
        <v>47</v>
      </c>
      <c r="B355" s="39" t="s">
        <v>48</v>
      </c>
      <c r="C355" s="40"/>
      <c r="D355" s="41"/>
      <c r="E355" s="41"/>
      <c r="F355" s="41"/>
      <c r="G355" s="41"/>
      <c r="H355" s="41"/>
      <c r="I355" s="42">
        <f t="shared" si="18"/>
        <v>0</v>
      </c>
      <c r="J355" s="31"/>
      <c r="K355" s="32"/>
    </row>
    <row r="356" spans="1:11" ht="15.75" customHeight="1" thickBot="1">
      <c r="A356" s="38"/>
      <c r="B356" s="39" t="s">
        <v>49</v>
      </c>
      <c r="C356" s="43"/>
      <c r="D356" s="31"/>
      <c r="E356" s="31"/>
      <c r="F356" s="31"/>
      <c r="G356" s="31"/>
      <c r="H356" s="31"/>
      <c r="I356" s="44">
        <f t="shared" si="18"/>
        <v>0</v>
      </c>
      <c r="J356" s="31"/>
      <c r="K356" s="32"/>
    </row>
    <row r="357" spans="1:11" ht="15.75" customHeight="1">
      <c r="A357" s="26" t="s">
        <v>50</v>
      </c>
      <c r="B357" s="45" t="s">
        <v>51</v>
      </c>
      <c r="C357" s="28"/>
      <c r="D357" s="29"/>
      <c r="E357" s="29"/>
      <c r="F357" s="29"/>
      <c r="G357" s="29"/>
      <c r="H357" s="29"/>
      <c r="I357" s="30">
        <f t="shared" si="18"/>
        <v>0</v>
      </c>
      <c r="J357" s="29"/>
      <c r="K357" s="46"/>
    </row>
    <row r="358" spans="1:11" ht="15.75" customHeight="1" thickBot="1">
      <c r="A358" s="38"/>
      <c r="B358" s="39" t="s">
        <v>52</v>
      </c>
      <c r="C358" s="40"/>
      <c r="D358" s="41"/>
      <c r="E358" s="41"/>
      <c r="F358" s="41"/>
      <c r="G358" s="41"/>
      <c r="H358" s="41"/>
      <c r="I358" s="42">
        <f t="shared" si="18"/>
        <v>0</v>
      </c>
      <c r="J358" s="31"/>
      <c r="K358" s="32"/>
    </row>
    <row r="359" spans="1:11" ht="15.75" customHeight="1">
      <c r="A359" s="26" t="s">
        <v>53</v>
      </c>
      <c r="B359" s="45" t="s">
        <v>54</v>
      </c>
      <c r="C359" s="28"/>
      <c r="D359" s="29"/>
      <c r="E359" s="29"/>
      <c r="F359" s="29"/>
      <c r="G359" s="29"/>
      <c r="H359" s="29"/>
      <c r="I359" s="30">
        <f t="shared" si="18"/>
        <v>0</v>
      </c>
      <c r="J359" s="29"/>
      <c r="K359" s="46"/>
    </row>
    <row r="360" spans="1:11" ht="15.75" customHeight="1" thickBot="1">
      <c r="A360" s="38"/>
      <c r="B360" s="39" t="s">
        <v>55</v>
      </c>
      <c r="C360" s="40"/>
      <c r="D360" s="41"/>
      <c r="E360" s="41"/>
      <c r="F360" s="41"/>
      <c r="G360" s="41"/>
      <c r="H360" s="41"/>
      <c r="I360" s="42">
        <f t="shared" si="18"/>
        <v>0</v>
      </c>
      <c r="J360" s="31"/>
      <c r="K360" s="32"/>
    </row>
    <row r="361" spans="1:11" ht="15.75" customHeight="1">
      <c r="A361" s="26" t="s">
        <v>56</v>
      </c>
      <c r="B361" s="45" t="s">
        <v>57</v>
      </c>
      <c r="C361" s="28"/>
      <c r="D361" s="29"/>
      <c r="E361" s="29"/>
      <c r="F361" s="29"/>
      <c r="G361" s="29"/>
      <c r="H361" s="29"/>
      <c r="I361" s="30">
        <f t="shared" si="18"/>
        <v>0</v>
      </c>
      <c r="J361" s="29"/>
      <c r="K361" s="46"/>
    </row>
    <row r="362" spans="1:11" ht="15.75" customHeight="1">
      <c r="A362" s="38"/>
      <c r="B362" s="39" t="s">
        <v>58</v>
      </c>
      <c r="C362" s="40"/>
      <c r="D362" s="41"/>
      <c r="E362" s="41"/>
      <c r="F362" s="41"/>
      <c r="G362" s="41"/>
      <c r="H362" s="41"/>
      <c r="I362" s="42">
        <f t="shared" si="18"/>
        <v>0</v>
      </c>
      <c r="J362" s="31"/>
      <c r="K362" s="32"/>
    </row>
    <row r="363" spans="1:11" ht="15.75" customHeight="1" thickBot="1">
      <c r="A363" s="33"/>
      <c r="B363" s="34" t="s">
        <v>59</v>
      </c>
      <c r="C363" s="35"/>
      <c r="D363" s="24"/>
      <c r="E363" s="24"/>
      <c r="F363" s="24"/>
      <c r="G363" s="24"/>
      <c r="H363" s="24"/>
      <c r="I363" s="36">
        <f t="shared" si="18"/>
        <v>0</v>
      </c>
      <c r="J363" s="24"/>
      <c r="K363" s="37"/>
    </row>
    <row r="364" spans="1:11" ht="15.75" customHeight="1">
      <c r="A364" s="38" t="s">
        <v>60</v>
      </c>
      <c r="B364" s="39" t="s">
        <v>61</v>
      </c>
      <c r="C364" s="40"/>
      <c r="D364" s="41"/>
      <c r="E364" s="41"/>
      <c r="F364" s="41"/>
      <c r="G364" s="41"/>
      <c r="H364" s="41"/>
      <c r="I364" s="42">
        <f t="shared" si="18"/>
        <v>0</v>
      </c>
      <c r="J364" s="31"/>
      <c r="K364" s="32"/>
    </row>
    <row r="365" spans="1:11" ht="15.75" customHeight="1" thickBot="1">
      <c r="A365" s="33"/>
      <c r="B365" s="34" t="s">
        <v>62</v>
      </c>
      <c r="C365" s="35"/>
      <c r="D365" s="24"/>
      <c r="E365" s="24"/>
      <c r="F365" s="24"/>
      <c r="G365" s="24"/>
      <c r="H365" s="24"/>
      <c r="I365" s="36">
        <f t="shared" si="18"/>
        <v>0</v>
      </c>
      <c r="J365" s="24"/>
      <c r="K365" s="37"/>
    </row>
    <row r="366" spans="1:11" ht="15.75" customHeight="1" thickBot="1">
      <c r="A366" s="50" t="s">
        <v>15</v>
      </c>
      <c r="B366" s="51"/>
      <c r="C366" s="35">
        <f aca="true" t="shared" si="19" ref="C366:H366">SUM(C340:C365)</f>
        <v>0</v>
      </c>
      <c r="D366" s="24">
        <f t="shared" si="19"/>
        <v>0</v>
      </c>
      <c r="E366" s="24">
        <f t="shared" si="19"/>
        <v>0.25</v>
      </c>
      <c r="F366" s="24">
        <f t="shared" si="19"/>
        <v>0</v>
      </c>
      <c r="G366" s="24">
        <f t="shared" si="19"/>
        <v>0.25</v>
      </c>
      <c r="H366" s="24">
        <f t="shared" si="19"/>
        <v>0</v>
      </c>
      <c r="I366" s="36">
        <f t="shared" si="18"/>
        <v>0.5</v>
      </c>
      <c r="J366" s="24">
        <f>SUM(J340:J365)</f>
        <v>0</v>
      </c>
      <c r="K366" s="37">
        <f>SUM(K340:K365)</f>
        <v>0</v>
      </c>
    </row>
    <row r="370" spans="1:9" ht="15.75" customHeight="1">
      <c r="A370" s="1" t="s">
        <v>2</v>
      </c>
      <c r="B370" s="2"/>
      <c r="C370" s="3"/>
      <c r="E370" s="5"/>
      <c r="F370" s="6" t="s">
        <v>3</v>
      </c>
      <c r="G370" s="5"/>
      <c r="I370" s="7"/>
    </row>
    <row r="371" spans="1:9" ht="27" customHeight="1" thickBot="1">
      <c r="A371" s="1" t="s">
        <v>4</v>
      </c>
      <c r="C371" s="3"/>
      <c r="D371" s="10" t="s">
        <v>5</v>
      </c>
      <c r="E371" s="11" t="s">
        <v>73</v>
      </c>
      <c r="H371" s="5"/>
      <c r="I371" s="7"/>
    </row>
    <row r="372" spans="1:11" ht="15.75" customHeight="1">
      <c r="A372" s="12" t="s">
        <v>7</v>
      </c>
      <c r="B372" s="13" t="s">
        <v>8</v>
      </c>
      <c r="C372" s="14" t="s">
        <v>9</v>
      </c>
      <c r="D372" s="15" t="s">
        <v>10</v>
      </c>
      <c r="E372" s="15" t="s">
        <v>11</v>
      </c>
      <c r="F372" s="15" t="s">
        <v>12</v>
      </c>
      <c r="G372" s="15" t="s">
        <v>13</v>
      </c>
      <c r="H372" s="15" t="s">
        <v>14</v>
      </c>
      <c r="I372" s="16" t="s">
        <v>15</v>
      </c>
      <c r="J372" s="17" t="s">
        <v>16</v>
      </c>
      <c r="K372" s="18"/>
    </row>
    <row r="373" spans="1:11" ht="15.75" customHeight="1" thickBot="1">
      <c r="A373" s="19"/>
      <c r="B373" s="20"/>
      <c r="C373" s="21"/>
      <c r="D373" s="22"/>
      <c r="E373" s="22"/>
      <c r="F373" s="22"/>
      <c r="G373" s="22"/>
      <c r="H373" s="22"/>
      <c r="I373" s="23"/>
      <c r="J373" s="24" t="s">
        <v>17</v>
      </c>
      <c r="K373" s="25" t="s">
        <v>18</v>
      </c>
    </row>
    <row r="374" spans="1:11" ht="15.75" customHeight="1">
      <c r="A374" s="26" t="s">
        <v>19</v>
      </c>
      <c r="B374" s="27" t="s">
        <v>20</v>
      </c>
      <c r="C374" s="28"/>
      <c r="D374" s="29"/>
      <c r="E374" s="29"/>
      <c r="F374" s="29"/>
      <c r="G374" s="29"/>
      <c r="H374" s="29"/>
      <c r="I374" s="30">
        <f aca="true" t="shared" si="20" ref="I374:I400">SUM(C374:H374)</f>
        <v>0</v>
      </c>
      <c r="J374" s="31"/>
      <c r="K374" s="32"/>
    </row>
    <row r="375" spans="1:11" ht="15.75" customHeight="1" thickBot="1">
      <c r="A375" s="33"/>
      <c r="B375" s="34" t="s">
        <v>21</v>
      </c>
      <c r="C375" s="35"/>
      <c r="D375" s="24"/>
      <c r="E375" s="24"/>
      <c r="F375" s="24"/>
      <c r="G375" s="24"/>
      <c r="H375" s="24"/>
      <c r="I375" s="36">
        <f t="shared" si="20"/>
        <v>0</v>
      </c>
      <c r="J375" s="24"/>
      <c r="K375" s="37"/>
    </row>
    <row r="376" spans="1:11" ht="15.75" customHeight="1">
      <c r="A376" s="38" t="s">
        <v>22</v>
      </c>
      <c r="B376" s="39" t="s">
        <v>23</v>
      </c>
      <c r="C376" s="40"/>
      <c r="D376" s="41"/>
      <c r="E376" s="41"/>
      <c r="F376" s="41"/>
      <c r="G376" s="41"/>
      <c r="H376" s="41"/>
      <c r="I376" s="42">
        <f t="shared" si="20"/>
        <v>0</v>
      </c>
      <c r="J376" s="31"/>
      <c r="K376" s="32"/>
    </row>
    <row r="377" spans="1:11" ht="15.75" customHeight="1" thickBot="1">
      <c r="A377" s="33"/>
      <c r="B377" s="34" t="s">
        <v>24</v>
      </c>
      <c r="C377" s="35"/>
      <c r="D377" s="24"/>
      <c r="E377" s="24"/>
      <c r="F377" s="24"/>
      <c r="G377" s="24"/>
      <c r="H377" s="24"/>
      <c r="I377" s="36">
        <f t="shared" si="20"/>
        <v>0</v>
      </c>
      <c r="J377" s="24"/>
      <c r="K377" s="37"/>
    </row>
    <row r="378" spans="1:11" ht="15.75" customHeight="1">
      <c r="A378" s="38" t="s">
        <v>25</v>
      </c>
      <c r="B378" s="39" t="s">
        <v>26</v>
      </c>
      <c r="C378" s="40"/>
      <c r="D378" s="41"/>
      <c r="E378" s="41"/>
      <c r="F378" s="41"/>
      <c r="G378" s="41"/>
      <c r="H378" s="41"/>
      <c r="I378" s="42">
        <f t="shared" si="20"/>
        <v>0</v>
      </c>
      <c r="J378" s="31"/>
      <c r="K378" s="32"/>
    </row>
    <row r="379" spans="1:11" ht="15.75" customHeight="1" thickBot="1">
      <c r="A379" s="38"/>
      <c r="B379" s="39" t="s">
        <v>27</v>
      </c>
      <c r="C379" s="43"/>
      <c r="D379" s="31"/>
      <c r="E379" s="31"/>
      <c r="F379" s="31"/>
      <c r="G379" s="31"/>
      <c r="H379" s="31"/>
      <c r="I379" s="44">
        <f t="shared" si="20"/>
        <v>0</v>
      </c>
      <c r="J379" s="31"/>
      <c r="K379" s="32"/>
    </row>
    <row r="380" spans="1:11" ht="15.75" customHeight="1">
      <c r="A380" s="26" t="s">
        <v>28</v>
      </c>
      <c r="B380" s="45" t="s">
        <v>29</v>
      </c>
      <c r="C380" s="28"/>
      <c r="D380" s="29"/>
      <c r="E380" s="29"/>
      <c r="F380" s="29"/>
      <c r="G380" s="29"/>
      <c r="H380" s="29"/>
      <c r="I380" s="30">
        <f t="shared" si="20"/>
        <v>0</v>
      </c>
      <c r="J380" s="29"/>
      <c r="K380" s="46"/>
    </row>
    <row r="381" spans="1:11" ht="15.75" customHeight="1" thickBot="1">
      <c r="A381" s="38"/>
      <c r="B381" s="39" t="s">
        <v>30</v>
      </c>
      <c r="C381" s="40"/>
      <c r="D381" s="41"/>
      <c r="E381" s="41">
        <v>0.25</v>
      </c>
      <c r="F381" s="41"/>
      <c r="G381" s="41"/>
      <c r="H381" s="41"/>
      <c r="I381" s="42">
        <f t="shared" si="20"/>
        <v>0.25</v>
      </c>
      <c r="J381" s="31"/>
      <c r="K381" s="32"/>
    </row>
    <row r="382" spans="1:11" ht="15.75" customHeight="1">
      <c r="A382" s="26" t="s">
        <v>31</v>
      </c>
      <c r="B382" s="45" t="s">
        <v>32</v>
      </c>
      <c r="C382" s="28"/>
      <c r="D382" s="29"/>
      <c r="E382" s="29"/>
      <c r="F382" s="29"/>
      <c r="G382" s="29"/>
      <c r="H382" s="29"/>
      <c r="I382" s="30">
        <f t="shared" si="20"/>
        <v>0</v>
      </c>
      <c r="J382" s="29"/>
      <c r="K382" s="46"/>
    </row>
    <row r="383" spans="1:11" ht="15.75" customHeight="1" thickBot="1">
      <c r="A383" s="38"/>
      <c r="B383" s="39" t="s">
        <v>33</v>
      </c>
      <c r="C383" s="40"/>
      <c r="D383" s="41"/>
      <c r="E383" s="41"/>
      <c r="F383" s="41"/>
      <c r="G383" s="41"/>
      <c r="H383" s="41"/>
      <c r="I383" s="42">
        <f t="shared" si="20"/>
        <v>0</v>
      </c>
      <c r="J383" s="31"/>
      <c r="K383" s="32"/>
    </row>
    <row r="384" spans="1:11" ht="15.75" customHeight="1">
      <c r="A384" s="26" t="s">
        <v>35</v>
      </c>
      <c r="B384" s="45" t="s">
        <v>36</v>
      </c>
      <c r="C384" s="28"/>
      <c r="D384" s="29"/>
      <c r="E384" s="29"/>
      <c r="F384" s="29"/>
      <c r="G384" s="29"/>
      <c r="H384" s="29"/>
      <c r="I384" s="30">
        <f t="shared" si="20"/>
        <v>0</v>
      </c>
      <c r="J384" s="29"/>
      <c r="K384" s="46"/>
    </row>
    <row r="385" spans="1:11" ht="15.75" customHeight="1">
      <c r="A385" s="38"/>
      <c r="B385" s="39" t="s">
        <v>39</v>
      </c>
      <c r="C385" s="40"/>
      <c r="D385" s="41"/>
      <c r="E385" s="41"/>
      <c r="F385" s="41"/>
      <c r="G385" s="41"/>
      <c r="H385" s="41"/>
      <c r="I385" s="42">
        <f t="shared" si="20"/>
        <v>0</v>
      </c>
      <c r="J385" s="31"/>
      <c r="K385" s="32"/>
    </row>
    <row r="386" spans="1:11" ht="15.75" customHeight="1" thickBot="1">
      <c r="A386" s="33"/>
      <c r="B386" s="34" t="s">
        <v>40</v>
      </c>
      <c r="C386" s="35"/>
      <c r="D386" s="24"/>
      <c r="E386" s="24"/>
      <c r="F386" s="24"/>
      <c r="G386" s="24">
        <v>0.25</v>
      </c>
      <c r="H386" s="24"/>
      <c r="I386" s="36">
        <f t="shared" si="20"/>
        <v>0.25</v>
      </c>
      <c r="J386" s="24"/>
      <c r="K386" s="37"/>
    </row>
    <row r="387" spans="1:11" ht="15.75" customHeight="1">
      <c r="A387" s="38" t="s">
        <v>41</v>
      </c>
      <c r="B387" s="39" t="s">
        <v>42</v>
      </c>
      <c r="C387" s="40"/>
      <c r="D387" s="41"/>
      <c r="E387" s="41"/>
      <c r="F387" s="41"/>
      <c r="G387" s="41"/>
      <c r="H387" s="41"/>
      <c r="I387" s="42">
        <f t="shared" si="20"/>
        <v>0</v>
      </c>
      <c r="J387" s="31"/>
      <c r="K387" s="32"/>
    </row>
    <row r="388" spans="1:11" ht="15.75" customHeight="1" thickBot="1">
      <c r="A388" s="33"/>
      <c r="B388" s="34" t="s">
        <v>46</v>
      </c>
      <c r="C388" s="35"/>
      <c r="D388" s="24"/>
      <c r="E388" s="24"/>
      <c r="F388" s="24"/>
      <c r="G388" s="24"/>
      <c r="H388" s="24"/>
      <c r="I388" s="36">
        <f t="shared" si="20"/>
        <v>0</v>
      </c>
      <c r="J388" s="24"/>
      <c r="K388" s="37"/>
    </row>
    <row r="389" spans="1:11" ht="15.75" customHeight="1">
      <c r="A389" s="38" t="s">
        <v>47</v>
      </c>
      <c r="B389" s="39" t="s">
        <v>48</v>
      </c>
      <c r="C389" s="40"/>
      <c r="D389" s="41"/>
      <c r="E389" s="41"/>
      <c r="F389" s="41"/>
      <c r="G389" s="41"/>
      <c r="H389" s="41"/>
      <c r="I389" s="42">
        <f t="shared" si="20"/>
        <v>0</v>
      </c>
      <c r="J389" s="31"/>
      <c r="K389" s="32"/>
    </row>
    <row r="390" spans="1:11" ht="15.75" customHeight="1" thickBot="1">
      <c r="A390" s="38"/>
      <c r="B390" s="39" t="s">
        <v>49</v>
      </c>
      <c r="C390" s="43"/>
      <c r="D390" s="31"/>
      <c r="E390" s="31"/>
      <c r="F390" s="31"/>
      <c r="G390" s="31"/>
      <c r="H390" s="31"/>
      <c r="I390" s="44">
        <f t="shared" si="20"/>
        <v>0</v>
      </c>
      <c r="J390" s="31"/>
      <c r="K390" s="32"/>
    </row>
    <row r="391" spans="1:11" ht="15.75" customHeight="1">
      <c r="A391" s="26" t="s">
        <v>50</v>
      </c>
      <c r="B391" s="45" t="s">
        <v>51</v>
      </c>
      <c r="C391" s="28"/>
      <c r="D391" s="29"/>
      <c r="E391" s="29"/>
      <c r="F391" s="29"/>
      <c r="G391" s="29"/>
      <c r="H391" s="29"/>
      <c r="I391" s="30">
        <f t="shared" si="20"/>
        <v>0</v>
      </c>
      <c r="J391" s="29"/>
      <c r="K391" s="46"/>
    </row>
    <row r="392" spans="1:11" ht="15.75" customHeight="1" thickBot="1">
      <c r="A392" s="38"/>
      <c r="B392" s="39" t="s">
        <v>52</v>
      </c>
      <c r="C392" s="40"/>
      <c r="D392" s="41"/>
      <c r="E392" s="41"/>
      <c r="F392" s="41"/>
      <c r="G392" s="41"/>
      <c r="H392" s="41"/>
      <c r="I392" s="42">
        <f t="shared" si="20"/>
        <v>0</v>
      </c>
      <c r="J392" s="31"/>
      <c r="K392" s="32"/>
    </row>
    <row r="393" spans="1:11" ht="15.75" customHeight="1">
      <c r="A393" s="26" t="s">
        <v>53</v>
      </c>
      <c r="B393" s="45" t="s">
        <v>54</v>
      </c>
      <c r="C393" s="28"/>
      <c r="D393" s="29"/>
      <c r="E393" s="29"/>
      <c r="F393" s="29"/>
      <c r="G393" s="29"/>
      <c r="H393" s="29"/>
      <c r="I393" s="30">
        <f t="shared" si="20"/>
        <v>0</v>
      </c>
      <c r="J393" s="29"/>
      <c r="K393" s="46"/>
    </row>
    <row r="394" spans="1:11" ht="15.75" customHeight="1" thickBot="1">
      <c r="A394" s="38"/>
      <c r="B394" s="39" t="s">
        <v>55</v>
      </c>
      <c r="C394" s="40"/>
      <c r="D394" s="41"/>
      <c r="E394" s="41"/>
      <c r="F394" s="41"/>
      <c r="G394" s="41"/>
      <c r="H394" s="41"/>
      <c r="I394" s="42">
        <f t="shared" si="20"/>
        <v>0</v>
      </c>
      <c r="J394" s="31"/>
      <c r="K394" s="32"/>
    </row>
    <row r="395" spans="1:11" ht="15.75" customHeight="1">
      <c r="A395" s="26" t="s">
        <v>56</v>
      </c>
      <c r="B395" s="45" t="s">
        <v>57</v>
      </c>
      <c r="C395" s="28"/>
      <c r="D395" s="29"/>
      <c r="E395" s="29"/>
      <c r="F395" s="29"/>
      <c r="G395" s="29"/>
      <c r="H395" s="29"/>
      <c r="I395" s="30">
        <f t="shared" si="20"/>
        <v>0</v>
      </c>
      <c r="J395" s="29"/>
      <c r="K395" s="46"/>
    </row>
    <row r="396" spans="1:11" ht="15.75" customHeight="1">
      <c r="A396" s="38"/>
      <c r="B396" s="39" t="s">
        <v>58</v>
      </c>
      <c r="C396" s="40"/>
      <c r="D396" s="41"/>
      <c r="E396" s="41"/>
      <c r="F396" s="41"/>
      <c r="G396" s="41"/>
      <c r="H396" s="41"/>
      <c r="I396" s="42">
        <f t="shared" si="20"/>
        <v>0</v>
      </c>
      <c r="J396" s="31"/>
      <c r="K396" s="32"/>
    </row>
    <row r="397" spans="1:11" ht="15.75" customHeight="1" thickBot="1">
      <c r="A397" s="33"/>
      <c r="B397" s="34" t="s">
        <v>59</v>
      </c>
      <c r="C397" s="35"/>
      <c r="D397" s="24"/>
      <c r="E397" s="24"/>
      <c r="F397" s="24"/>
      <c r="G397" s="24"/>
      <c r="H397" s="24"/>
      <c r="I397" s="36">
        <f t="shared" si="20"/>
        <v>0</v>
      </c>
      <c r="J397" s="24"/>
      <c r="K397" s="37"/>
    </row>
    <row r="398" spans="1:11" ht="15.75" customHeight="1">
      <c r="A398" s="38" t="s">
        <v>60</v>
      </c>
      <c r="B398" s="39" t="s">
        <v>61</v>
      </c>
      <c r="C398" s="40"/>
      <c r="D398" s="41"/>
      <c r="E398" s="41"/>
      <c r="F398" s="41"/>
      <c r="G398" s="41"/>
      <c r="H398" s="41"/>
      <c r="I398" s="42">
        <f t="shared" si="20"/>
        <v>0</v>
      </c>
      <c r="J398" s="31"/>
      <c r="K398" s="32"/>
    </row>
    <row r="399" spans="1:11" ht="15.75" customHeight="1" thickBot="1">
      <c r="A399" s="33"/>
      <c r="B399" s="34" t="s">
        <v>62</v>
      </c>
      <c r="C399" s="35"/>
      <c r="D399" s="24"/>
      <c r="E399" s="24"/>
      <c r="F399" s="24"/>
      <c r="G399" s="24"/>
      <c r="H399" s="24"/>
      <c r="I399" s="36">
        <f t="shared" si="20"/>
        <v>0</v>
      </c>
      <c r="J399" s="24"/>
      <c r="K399" s="37"/>
    </row>
    <row r="400" spans="1:11" ht="15.75" customHeight="1" thickBot="1">
      <c r="A400" s="50" t="s">
        <v>15</v>
      </c>
      <c r="B400" s="51"/>
      <c r="C400" s="35">
        <f aca="true" t="shared" si="21" ref="C400:H400">SUM(C374:C399)</f>
        <v>0</v>
      </c>
      <c r="D400" s="24">
        <f t="shared" si="21"/>
        <v>0</v>
      </c>
      <c r="E400" s="24">
        <f t="shared" si="21"/>
        <v>0.25</v>
      </c>
      <c r="F400" s="24">
        <f t="shared" si="21"/>
        <v>0</v>
      </c>
      <c r="G400" s="24">
        <f t="shared" si="21"/>
        <v>0.25</v>
      </c>
      <c r="H400" s="24">
        <f t="shared" si="21"/>
        <v>0</v>
      </c>
      <c r="I400" s="36">
        <f t="shared" si="20"/>
        <v>0.5</v>
      </c>
      <c r="J400" s="24">
        <f>SUM(J374:J399)</f>
        <v>0</v>
      </c>
      <c r="K400" s="37">
        <f>SUM(K374:K399)</f>
        <v>0</v>
      </c>
    </row>
    <row r="401" spans="1:11" ht="15.75" customHeight="1">
      <c r="A401" s="2"/>
      <c r="B401" s="2"/>
      <c r="C401" s="5"/>
      <c r="D401" s="5"/>
      <c r="E401" s="5"/>
      <c r="F401" s="5"/>
      <c r="G401" s="5"/>
      <c r="H401" s="5"/>
      <c r="I401" s="7"/>
      <c r="J401" s="5"/>
      <c r="K401" s="53"/>
    </row>
    <row r="402" spans="1:11" ht="15.75" customHeight="1">
      <c r="A402" s="2"/>
      <c r="B402" s="2"/>
      <c r="C402" s="5"/>
      <c r="D402" s="5"/>
      <c r="E402" s="5"/>
      <c r="F402" s="5"/>
      <c r="G402" s="5"/>
      <c r="H402" s="5"/>
      <c r="I402" s="7"/>
      <c r="J402" s="5"/>
      <c r="K402" s="53"/>
    </row>
    <row r="403" spans="1:11" ht="15.75" customHeight="1">
      <c r="A403" s="2"/>
      <c r="B403" s="2"/>
      <c r="C403" s="5"/>
      <c r="D403" s="5"/>
      <c r="E403" s="5"/>
      <c r="F403" s="5"/>
      <c r="G403" s="5"/>
      <c r="H403" s="5"/>
      <c r="I403" s="7"/>
      <c r="J403" s="5"/>
      <c r="K403" s="53"/>
    </row>
    <row r="404" spans="1:9" ht="15.75" customHeight="1">
      <c r="A404" s="1" t="s">
        <v>2</v>
      </c>
      <c r="B404" s="2"/>
      <c r="C404" s="3"/>
      <c r="E404" s="5"/>
      <c r="F404" s="6" t="s">
        <v>3</v>
      </c>
      <c r="G404" s="5"/>
      <c r="I404" s="7"/>
    </row>
    <row r="405" spans="1:9" ht="27" customHeight="1" thickBot="1">
      <c r="A405" s="1" t="s">
        <v>4</v>
      </c>
      <c r="C405" s="3"/>
      <c r="D405" s="10" t="s">
        <v>5</v>
      </c>
      <c r="E405" s="52" t="s">
        <v>74</v>
      </c>
      <c r="H405" s="5"/>
      <c r="I405" s="7"/>
    </row>
    <row r="406" spans="1:11" ht="15.75" customHeight="1">
      <c r="A406" s="12" t="s">
        <v>7</v>
      </c>
      <c r="B406" s="13" t="s">
        <v>8</v>
      </c>
      <c r="C406" s="14" t="s">
        <v>9</v>
      </c>
      <c r="D406" s="15" t="s">
        <v>10</v>
      </c>
      <c r="E406" s="15" t="s">
        <v>11</v>
      </c>
      <c r="F406" s="15" t="s">
        <v>12</v>
      </c>
      <c r="G406" s="15" t="s">
        <v>13</v>
      </c>
      <c r="H406" s="15" t="s">
        <v>14</v>
      </c>
      <c r="I406" s="16" t="s">
        <v>15</v>
      </c>
      <c r="J406" s="17" t="s">
        <v>16</v>
      </c>
      <c r="K406" s="18"/>
    </row>
    <row r="407" spans="1:11" ht="15.75" customHeight="1" thickBot="1">
      <c r="A407" s="19"/>
      <c r="B407" s="20"/>
      <c r="C407" s="21"/>
      <c r="D407" s="22"/>
      <c r="E407" s="22"/>
      <c r="F407" s="22"/>
      <c r="G407" s="22"/>
      <c r="H407" s="22"/>
      <c r="I407" s="23"/>
      <c r="J407" s="24" t="s">
        <v>17</v>
      </c>
      <c r="K407" s="25" t="s">
        <v>18</v>
      </c>
    </row>
    <row r="408" spans="1:11" ht="15.75" customHeight="1">
      <c r="A408" s="26" t="s">
        <v>19</v>
      </c>
      <c r="B408" s="27" t="s">
        <v>20</v>
      </c>
      <c r="C408" s="28"/>
      <c r="D408" s="29"/>
      <c r="E408" s="29"/>
      <c r="F408" s="29"/>
      <c r="G408" s="29"/>
      <c r="H408" s="29"/>
      <c r="I408" s="30">
        <f aca="true" t="shared" si="22" ref="I408:I434">SUM(C408:H408)</f>
        <v>0</v>
      </c>
      <c r="J408" s="31"/>
      <c r="K408" s="32"/>
    </row>
    <row r="409" spans="1:11" ht="15.75" customHeight="1" thickBot="1">
      <c r="A409" s="33"/>
      <c r="B409" s="34" t="s">
        <v>21</v>
      </c>
      <c r="C409" s="35"/>
      <c r="D409" s="24"/>
      <c r="E409" s="24"/>
      <c r="F409" s="24"/>
      <c r="G409" s="24"/>
      <c r="H409" s="24"/>
      <c r="I409" s="36">
        <f t="shared" si="22"/>
        <v>0</v>
      </c>
      <c r="J409" s="24"/>
      <c r="K409" s="37"/>
    </row>
    <row r="410" spans="1:11" ht="15.75" customHeight="1">
      <c r="A410" s="38" t="s">
        <v>22</v>
      </c>
      <c r="B410" s="39" t="s">
        <v>23</v>
      </c>
      <c r="C410" s="40"/>
      <c r="D410" s="41"/>
      <c r="E410" s="41"/>
      <c r="F410" s="41"/>
      <c r="G410" s="41"/>
      <c r="H410" s="41"/>
      <c r="I410" s="42">
        <f t="shared" si="22"/>
        <v>0</v>
      </c>
      <c r="J410" s="31"/>
      <c r="K410" s="32"/>
    </row>
    <row r="411" spans="1:11" ht="15.75" customHeight="1" thickBot="1">
      <c r="A411" s="33"/>
      <c r="B411" s="34" t="s">
        <v>24</v>
      </c>
      <c r="C411" s="35"/>
      <c r="D411" s="24"/>
      <c r="E411" s="24"/>
      <c r="F411" s="24"/>
      <c r="G411" s="24"/>
      <c r="H411" s="24"/>
      <c r="I411" s="36">
        <f t="shared" si="22"/>
        <v>0</v>
      </c>
      <c r="J411" s="24"/>
      <c r="K411" s="37"/>
    </row>
    <row r="412" spans="1:11" ht="15.75" customHeight="1">
      <c r="A412" s="38" t="s">
        <v>25</v>
      </c>
      <c r="B412" s="39" t="s">
        <v>26</v>
      </c>
      <c r="C412" s="40"/>
      <c r="D412" s="41"/>
      <c r="E412" s="41"/>
      <c r="F412" s="41"/>
      <c r="G412" s="41"/>
      <c r="H412" s="41"/>
      <c r="I412" s="42">
        <f t="shared" si="22"/>
        <v>0</v>
      </c>
      <c r="J412" s="31"/>
      <c r="K412" s="32"/>
    </row>
    <row r="413" spans="1:11" ht="15.75" customHeight="1" thickBot="1">
      <c r="A413" s="38"/>
      <c r="B413" s="39" t="s">
        <v>27</v>
      </c>
      <c r="C413" s="43"/>
      <c r="D413" s="31"/>
      <c r="E413" s="31"/>
      <c r="F413" s="31"/>
      <c r="G413" s="31"/>
      <c r="H413" s="31"/>
      <c r="I413" s="44">
        <f t="shared" si="22"/>
        <v>0</v>
      </c>
      <c r="J413" s="31"/>
      <c r="K413" s="32"/>
    </row>
    <row r="414" spans="1:11" ht="15.75" customHeight="1">
      <c r="A414" s="26" t="s">
        <v>28</v>
      </c>
      <c r="B414" s="45" t="s">
        <v>29</v>
      </c>
      <c r="C414" s="28"/>
      <c r="D414" s="29"/>
      <c r="E414" s="29"/>
      <c r="F414" s="29"/>
      <c r="G414" s="29"/>
      <c r="H414" s="29"/>
      <c r="I414" s="30">
        <f t="shared" si="22"/>
        <v>0</v>
      </c>
      <c r="J414" s="29"/>
      <c r="K414" s="46"/>
    </row>
    <row r="415" spans="1:11" ht="15.75" customHeight="1" thickBot="1">
      <c r="A415" s="38"/>
      <c r="B415" s="39" t="s">
        <v>30</v>
      </c>
      <c r="C415" s="40"/>
      <c r="D415" s="41"/>
      <c r="E415" s="41"/>
      <c r="F415" s="41">
        <v>1.5</v>
      </c>
      <c r="G415" s="41"/>
      <c r="H415" s="41"/>
      <c r="I415" s="42">
        <f t="shared" si="22"/>
        <v>1.5</v>
      </c>
      <c r="J415" s="31"/>
      <c r="K415" s="32"/>
    </row>
    <row r="416" spans="1:11" ht="15.75" customHeight="1">
      <c r="A416" s="26" t="s">
        <v>31</v>
      </c>
      <c r="B416" s="45" t="s">
        <v>32</v>
      </c>
      <c r="C416" s="28"/>
      <c r="D416" s="29"/>
      <c r="E416" s="29"/>
      <c r="F416" s="29"/>
      <c r="G416" s="29"/>
      <c r="H416" s="29"/>
      <c r="I416" s="30">
        <f t="shared" si="22"/>
        <v>0</v>
      </c>
      <c r="J416" s="29"/>
      <c r="K416" s="46"/>
    </row>
    <row r="417" spans="1:11" ht="15.75" customHeight="1" thickBot="1">
      <c r="A417" s="38"/>
      <c r="B417" s="39" t="s">
        <v>33</v>
      </c>
      <c r="C417" s="40"/>
      <c r="D417" s="41"/>
      <c r="E417" s="41"/>
      <c r="F417" s="41"/>
      <c r="G417" s="41"/>
      <c r="H417" s="41"/>
      <c r="I417" s="42">
        <f t="shared" si="22"/>
        <v>0</v>
      </c>
      <c r="J417" s="31"/>
      <c r="K417" s="32"/>
    </row>
    <row r="418" spans="1:11" ht="15.75" customHeight="1">
      <c r="A418" s="26" t="s">
        <v>35</v>
      </c>
      <c r="B418" s="45" t="s">
        <v>36</v>
      </c>
      <c r="C418" s="28"/>
      <c r="D418" s="29"/>
      <c r="E418" s="29"/>
      <c r="F418" s="29"/>
      <c r="G418" s="29"/>
      <c r="H418" s="29"/>
      <c r="I418" s="30">
        <f t="shared" si="22"/>
        <v>0</v>
      </c>
      <c r="J418" s="29"/>
      <c r="K418" s="46"/>
    </row>
    <row r="419" spans="1:11" ht="15.75" customHeight="1">
      <c r="A419" s="38"/>
      <c r="B419" s="39" t="s">
        <v>39</v>
      </c>
      <c r="C419" s="40"/>
      <c r="D419" s="41"/>
      <c r="E419" s="41"/>
      <c r="F419" s="41"/>
      <c r="G419" s="41"/>
      <c r="H419" s="41"/>
      <c r="I419" s="42">
        <f t="shared" si="22"/>
        <v>0</v>
      </c>
      <c r="J419" s="31"/>
      <c r="K419" s="32"/>
    </row>
    <row r="420" spans="1:11" ht="15.75" customHeight="1" thickBot="1">
      <c r="A420" s="33"/>
      <c r="B420" s="34" t="s">
        <v>40</v>
      </c>
      <c r="C420" s="35"/>
      <c r="D420" s="24"/>
      <c r="E420" s="24"/>
      <c r="F420" s="24"/>
      <c r="G420" s="24"/>
      <c r="H420" s="24"/>
      <c r="I420" s="36">
        <f t="shared" si="22"/>
        <v>0</v>
      </c>
      <c r="J420" s="24"/>
      <c r="K420" s="37"/>
    </row>
    <row r="421" spans="1:11" ht="15.75" customHeight="1">
      <c r="A421" s="38" t="s">
        <v>41</v>
      </c>
      <c r="B421" s="39" t="s">
        <v>42</v>
      </c>
      <c r="C421" s="40"/>
      <c r="D421" s="41"/>
      <c r="E421" s="41"/>
      <c r="F421" s="41"/>
      <c r="G421" s="41"/>
      <c r="H421" s="41"/>
      <c r="I421" s="42">
        <f t="shared" si="22"/>
        <v>0</v>
      </c>
      <c r="J421" s="31"/>
      <c r="K421" s="32"/>
    </row>
    <row r="422" spans="1:11" ht="15.75" customHeight="1" thickBot="1">
      <c r="A422" s="33"/>
      <c r="B422" s="34" t="s">
        <v>46</v>
      </c>
      <c r="C422" s="35"/>
      <c r="D422" s="24"/>
      <c r="E422" s="24"/>
      <c r="F422" s="24"/>
      <c r="G422" s="24"/>
      <c r="H422" s="24"/>
      <c r="I422" s="36">
        <f t="shared" si="22"/>
        <v>0</v>
      </c>
      <c r="J422" s="24"/>
      <c r="K422" s="37"/>
    </row>
    <row r="423" spans="1:11" ht="15.75" customHeight="1">
      <c r="A423" s="38" t="s">
        <v>47</v>
      </c>
      <c r="B423" s="39" t="s">
        <v>48</v>
      </c>
      <c r="C423" s="40"/>
      <c r="D423" s="41"/>
      <c r="E423" s="41"/>
      <c r="F423" s="41"/>
      <c r="G423" s="41"/>
      <c r="H423" s="41"/>
      <c r="I423" s="42">
        <f t="shared" si="22"/>
        <v>0</v>
      </c>
      <c r="J423" s="31"/>
      <c r="K423" s="32"/>
    </row>
    <row r="424" spans="1:11" ht="15.75" customHeight="1" thickBot="1">
      <c r="A424" s="38"/>
      <c r="B424" s="39" t="s">
        <v>49</v>
      </c>
      <c r="C424" s="43"/>
      <c r="D424" s="31"/>
      <c r="E424" s="31"/>
      <c r="F424" s="31"/>
      <c r="G424" s="31"/>
      <c r="H424" s="31"/>
      <c r="I424" s="44">
        <f t="shared" si="22"/>
        <v>0</v>
      </c>
      <c r="J424" s="31"/>
      <c r="K424" s="32"/>
    </row>
    <row r="425" spans="1:11" ht="15.75" customHeight="1">
      <c r="A425" s="26" t="s">
        <v>50</v>
      </c>
      <c r="B425" s="45" t="s">
        <v>51</v>
      </c>
      <c r="C425" s="28"/>
      <c r="D425" s="29"/>
      <c r="E425" s="29"/>
      <c r="F425" s="29"/>
      <c r="G425" s="29"/>
      <c r="H425" s="29"/>
      <c r="I425" s="30">
        <f t="shared" si="22"/>
        <v>0</v>
      </c>
      <c r="J425" s="29"/>
      <c r="K425" s="46"/>
    </row>
    <row r="426" spans="1:11" ht="15.75" customHeight="1" thickBot="1">
      <c r="A426" s="38"/>
      <c r="B426" s="39" t="s">
        <v>52</v>
      </c>
      <c r="C426" s="40"/>
      <c r="D426" s="41"/>
      <c r="E426" s="41"/>
      <c r="F426" s="41"/>
      <c r="G426" s="41"/>
      <c r="H426" s="41"/>
      <c r="I426" s="42">
        <f t="shared" si="22"/>
        <v>0</v>
      </c>
      <c r="J426" s="31"/>
      <c r="K426" s="32"/>
    </row>
    <row r="427" spans="1:11" ht="15.75" customHeight="1">
      <c r="A427" s="26" t="s">
        <v>53</v>
      </c>
      <c r="B427" s="45" t="s">
        <v>54</v>
      </c>
      <c r="C427" s="28"/>
      <c r="D427" s="29"/>
      <c r="E427" s="29"/>
      <c r="F427" s="29"/>
      <c r="G427" s="29"/>
      <c r="H427" s="29"/>
      <c r="I427" s="30">
        <f t="shared" si="22"/>
        <v>0</v>
      </c>
      <c r="J427" s="29"/>
      <c r="K427" s="46"/>
    </row>
    <row r="428" spans="1:11" ht="15.75" customHeight="1" thickBot="1">
      <c r="A428" s="38"/>
      <c r="B428" s="39" t="s">
        <v>55</v>
      </c>
      <c r="C428" s="40"/>
      <c r="D428" s="41"/>
      <c r="E428" s="41"/>
      <c r="F428" s="41"/>
      <c r="G428" s="41"/>
      <c r="H428" s="41"/>
      <c r="I428" s="42">
        <f t="shared" si="22"/>
        <v>0</v>
      </c>
      <c r="J428" s="31"/>
      <c r="K428" s="32"/>
    </row>
    <row r="429" spans="1:11" ht="15.75" customHeight="1">
      <c r="A429" s="26" t="s">
        <v>56</v>
      </c>
      <c r="B429" s="45" t="s">
        <v>57</v>
      </c>
      <c r="C429" s="28"/>
      <c r="D429" s="29"/>
      <c r="E429" s="29"/>
      <c r="F429" s="29"/>
      <c r="G429" s="29"/>
      <c r="H429" s="29"/>
      <c r="I429" s="30">
        <f t="shared" si="22"/>
        <v>0</v>
      </c>
      <c r="J429" s="29"/>
      <c r="K429" s="46"/>
    </row>
    <row r="430" spans="1:11" ht="15.75" customHeight="1">
      <c r="A430" s="38"/>
      <c r="B430" s="39" t="s">
        <v>58</v>
      </c>
      <c r="C430" s="40"/>
      <c r="D430" s="41"/>
      <c r="E430" s="41">
        <v>2</v>
      </c>
      <c r="F430" s="41"/>
      <c r="G430" s="41"/>
      <c r="H430" s="41"/>
      <c r="I430" s="42">
        <f t="shared" si="22"/>
        <v>2</v>
      </c>
      <c r="J430" s="31"/>
      <c r="K430" s="32"/>
    </row>
    <row r="431" spans="1:11" ht="15.75" customHeight="1" thickBot="1">
      <c r="A431" s="33"/>
      <c r="B431" s="34" t="s">
        <v>59</v>
      </c>
      <c r="C431" s="35"/>
      <c r="D431" s="24"/>
      <c r="E431" s="24"/>
      <c r="F431" s="24"/>
      <c r="G431" s="24"/>
      <c r="H431" s="24"/>
      <c r="I431" s="36">
        <f t="shared" si="22"/>
        <v>0</v>
      </c>
      <c r="J431" s="24"/>
      <c r="K431" s="37"/>
    </row>
    <row r="432" spans="1:11" ht="15.75" customHeight="1">
      <c r="A432" s="38" t="s">
        <v>60</v>
      </c>
      <c r="B432" s="39" t="s">
        <v>61</v>
      </c>
      <c r="C432" s="40"/>
      <c r="D432" s="41"/>
      <c r="E432" s="41"/>
      <c r="F432" s="41"/>
      <c r="G432" s="41"/>
      <c r="H432" s="41"/>
      <c r="I432" s="42">
        <f t="shared" si="22"/>
        <v>0</v>
      </c>
      <c r="J432" s="31"/>
      <c r="K432" s="32"/>
    </row>
    <row r="433" spans="1:11" ht="15.75" customHeight="1" thickBot="1">
      <c r="A433" s="33"/>
      <c r="B433" s="34" t="s">
        <v>62</v>
      </c>
      <c r="C433" s="35"/>
      <c r="D433" s="24"/>
      <c r="E433" s="24"/>
      <c r="F433" s="24"/>
      <c r="G433" s="24"/>
      <c r="H433" s="24"/>
      <c r="I433" s="36">
        <f t="shared" si="22"/>
        <v>0</v>
      </c>
      <c r="J433" s="24"/>
      <c r="K433" s="37"/>
    </row>
    <row r="434" spans="1:11" ht="15.75" customHeight="1" thickBot="1">
      <c r="A434" s="50" t="s">
        <v>15</v>
      </c>
      <c r="B434" s="51"/>
      <c r="C434" s="35">
        <f aca="true" t="shared" si="23" ref="C434:H434">SUM(C408:C433)</f>
        <v>0</v>
      </c>
      <c r="D434" s="24">
        <f t="shared" si="23"/>
        <v>0</v>
      </c>
      <c r="E434" s="24">
        <f t="shared" si="23"/>
        <v>2</v>
      </c>
      <c r="F434" s="24">
        <f t="shared" si="23"/>
        <v>1.5</v>
      </c>
      <c r="G434" s="24">
        <f t="shared" si="23"/>
        <v>0</v>
      </c>
      <c r="H434" s="24">
        <f t="shared" si="23"/>
        <v>0</v>
      </c>
      <c r="I434" s="36">
        <f t="shared" si="22"/>
        <v>3.5</v>
      </c>
      <c r="J434" s="24">
        <f>SUM(J408:J433)</f>
        <v>0</v>
      </c>
      <c r="K434" s="37">
        <f>SUM(K408:K433)</f>
        <v>0</v>
      </c>
    </row>
    <row r="438" spans="1:9" ht="15.75" customHeight="1">
      <c r="A438" s="1" t="s">
        <v>2</v>
      </c>
      <c r="B438" s="2"/>
      <c r="C438" s="3"/>
      <c r="E438" s="5"/>
      <c r="F438" s="6" t="s">
        <v>3</v>
      </c>
      <c r="G438" s="5"/>
      <c r="I438" s="7"/>
    </row>
    <row r="439" spans="1:9" ht="27" customHeight="1" thickBot="1">
      <c r="A439" s="1" t="s">
        <v>4</v>
      </c>
      <c r="C439" s="3"/>
      <c r="D439" s="10" t="s">
        <v>5</v>
      </c>
      <c r="E439" s="11" t="s">
        <v>75</v>
      </c>
      <c r="H439" s="5"/>
      <c r="I439" s="7"/>
    </row>
    <row r="440" spans="1:11" ht="15.75" customHeight="1">
      <c r="A440" s="12" t="s">
        <v>7</v>
      </c>
      <c r="B440" s="13" t="s">
        <v>8</v>
      </c>
      <c r="C440" s="14" t="s">
        <v>9</v>
      </c>
      <c r="D440" s="15" t="s">
        <v>10</v>
      </c>
      <c r="E440" s="15" t="s">
        <v>11</v>
      </c>
      <c r="F440" s="15" t="s">
        <v>12</v>
      </c>
      <c r="G440" s="15" t="s">
        <v>13</v>
      </c>
      <c r="H440" s="15" t="s">
        <v>14</v>
      </c>
      <c r="I440" s="16" t="s">
        <v>15</v>
      </c>
      <c r="J440" s="17" t="s">
        <v>16</v>
      </c>
      <c r="K440" s="18"/>
    </row>
    <row r="441" spans="1:11" ht="15.75" customHeight="1" thickBot="1">
      <c r="A441" s="19"/>
      <c r="B441" s="20"/>
      <c r="C441" s="21"/>
      <c r="D441" s="22"/>
      <c r="E441" s="22"/>
      <c r="F441" s="22"/>
      <c r="G441" s="22"/>
      <c r="H441" s="22"/>
      <c r="I441" s="23"/>
      <c r="J441" s="24" t="s">
        <v>17</v>
      </c>
      <c r="K441" s="25" t="s">
        <v>18</v>
      </c>
    </row>
    <row r="442" spans="1:11" ht="15.75" customHeight="1">
      <c r="A442" s="26" t="s">
        <v>19</v>
      </c>
      <c r="B442" s="27" t="s">
        <v>20</v>
      </c>
      <c r="C442" s="28"/>
      <c r="D442" s="29"/>
      <c r="E442" s="29"/>
      <c r="F442" s="29"/>
      <c r="G442" s="29"/>
      <c r="H442" s="29"/>
      <c r="I442" s="30">
        <f aca="true" t="shared" si="24" ref="I442:I468">SUM(C442:H442)</f>
        <v>0</v>
      </c>
      <c r="J442" s="31"/>
      <c r="K442" s="32"/>
    </row>
    <row r="443" spans="1:11" ht="15.75" customHeight="1" thickBot="1">
      <c r="A443" s="33"/>
      <c r="B443" s="34" t="s">
        <v>21</v>
      </c>
      <c r="C443" s="35"/>
      <c r="D443" s="24"/>
      <c r="E443" s="24"/>
      <c r="F443" s="24"/>
      <c r="G443" s="24"/>
      <c r="H443" s="24"/>
      <c r="I443" s="36">
        <f t="shared" si="24"/>
        <v>0</v>
      </c>
      <c r="J443" s="24"/>
      <c r="K443" s="37"/>
    </row>
    <row r="444" spans="1:11" ht="15.75" customHeight="1">
      <c r="A444" s="38" t="s">
        <v>22</v>
      </c>
      <c r="B444" s="39" t="s">
        <v>23</v>
      </c>
      <c r="C444" s="40"/>
      <c r="D444" s="41"/>
      <c r="E444" s="41"/>
      <c r="F444" s="41"/>
      <c r="G444" s="41"/>
      <c r="H444" s="41"/>
      <c r="I444" s="42">
        <f t="shared" si="24"/>
        <v>0</v>
      </c>
      <c r="J444" s="31"/>
      <c r="K444" s="32"/>
    </row>
    <row r="445" spans="1:11" ht="15.75" customHeight="1" thickBot="1">
      <c r="A445" s="33"/>
      <c r="B445" s="34" t="s">
        <v>24</v>
      </c>
      <c r="C445" s="35"/>
      <c r="D445" s="24"/>
      <c r="E445" s="24"/>
      <c r="F445" s="24"/>
      <c r="G445" s="24"/>
      <c r="H445" s="24"/>
      <c r="I445" s="36">
        <f t="shared" si="24"/>
        <v>0</v>
      </c>
      <c r="J445" s="24"/>
      <c r="K445" s="37"/>
    </row>
    <row r="446" spans="1:11" ht="15.75" customHeight="1">
      <c r="A446" s="38" t="s">
        <v>25</v>
      </c>
      <c r="B446" s="39" t="s">
        <v>26</v>
      </c>
      <c r="C446" s="40"/>
      <c r="D446" s="41"/>
      <c r="E446" s="41"/>
      <c r="F446" s="41"/>
      <c r="G446" s="41"/>
      <c r="H446" s="41"/>
      <c r="I446" s="42">
        <f t="shared" si="24"/>
        <v>0</v>
      </c>
      <c r="J446" s="31"/>
      <c r="K446" s="32"/>
    </row>
    <row r="447" spans="1:11" ht="15.75" customHeight="1" thickBot="1">
      <c r="A447" s="38"/>
      <c r="B447" s="39" t="s">
        <v>27</v>
      </c>
      <c r="C447" s="43"/>
      <c r="D447" s="31"/>
      <c r="E447" s="31"/>
      <c r="F447" s="31"/>
      <c r="G447" s="31"/>
      <c r="H447" s="31"/>
      <c r="I447" s="44">
        <f t="shared" si="24"/>
        <v>0</v>
      </c>
      <c r="J447" s="31"/>
      <c r="K447" s="32"/>
    </row>
    <row r="448" spans="1:11" ht="15.75" customHeight="1">
      <c r="A448" s="26" t="s">
        <v>28</v>
      </c>
      <c r="B448" s="45" t="s">
        <v>29</v>
      </c>
      <c r="C448" s="28"/>
      <c r="D448" s="29"/>
      <c r="E448" s="29"/>
      <c r="F448" s="29"/>
      <c r="G448" s="29"/>
      <c r="H448" s="29"/>
      <c r="I448" s="30">
        <f t="shared" si="24"/>
        <v>0</v>
      </c>
      <c r="J448" s="29"/>
      <c r="K448" s="46"/>
    </row>
    <row r="449" spans="1:11" ht="15.75" customHeight="1" thickBot="1">
      <c r="A449" s="38"/>
      <c r="B449" s="39" t="s">
        <v>30</v>
      </c>
      <c r="C449" s="40"/>
      <c r="D449" s="41"/>
      <c r="E449" s="41"/>
      <c r="F449" s="41">
        <v>1.5</v>
      </c>
      <c r="G449" s="41"/>
      <c r="H449" s="41"/>
      <c r="I449" s="42">
        <f t="shared" si="24"/>
        <v>1.5</v>
      </c>
      <c r="J449" s="31"/>
      <c r="K449" s="32"/>
    </row>
    <row r="450" spans="1:11" ht="15.75" customHeight="1">
      <c r="A450" s="26" t="s">
        <v>31</v>
      </c>
      <c r="B450" s="45" t="s">
        <v>32</v>
      </c>
      <c r="C450" s="28"/>
      <c r="D450" s="29"/>
      <c r="E450" s="29"/>
      <c r="F450" s="29"/>
      <c r="G450" s="29"/>
      <c r="H450" s="29"/>
      <c r="I450" s="30">
        <f t="shared" si="24"/>
        <v>0</v>
      </c>
      <c r="J450" s="29"/>
      <c r="K450" s="46"/>
    </row>
    <row r="451" spans="1:11" ht="15.75" customHeight="1" thickBot="1">
      <c r="A451" s="38"/>
      <c r="B451" s="39" t="s">
        <v>33</v>
      </c>
      <c r="C451" s="40"/>
      <c r="D451" s="41"/>
      <c r="E451" s="41"/>
      <c r="F451" s="41"/>
      <c r="G451" s="41"/>
      <c r="H451" s="41"/>
      <c r="I451" s="42">
        <f t="shared" si="24"/>
        <v>0</v>
      </c>
      <c r="J451" s="31"/>
      <c r="K451" s="32"/>
    </row>
    <row r="452" spans="1:11" ht="15.75" customHeight="1">
      <c r="A452" s="26" t="s">
        <v>35</v>
      </c>
      <c r="B452" s="45" t="s">
        <v>36</v>
      </c>
      <c r="C452" s="28"/>
      <c r="D452" s="29"/>
      <c r="E452" s="29"/>
      <c r="F452" s="29"/>
      <c r="G452" s="29"/>
      <c r="H452" s="29"/>
      <c r="I452" s="30">
        <f t="shared" si="24"/>
        <v>0</v>
      </c>
      <c r="J452" s="29"/>
      <c r="K452" s="46"/>
    </row>
    <row r="453" spans="1:11" ht="15.75" customHeight="1">
      <c r="A453" s="38"/>
      <c r="B453" s="39" t="s">
        <v>39</v>
      </c>
      <c r="C453" s="40"/>
      <c r="D453" s="41"/>
      <c r="E453" s="41"/>
      <c r="F453" s="41"/>
      <c r="G453" s="41"/>
      <c r="H453" s="41"/>
      <c r="I453" s="42">
        <f t="shared" si="24"/>
        <v>0</v>
      </c>
      <c r="J453" s="31"/>
      <c r="K453" s="32"/>
    </row>
    <row r="454" spans="1:11" ht="15.75" customHeight="1" thickBot="1">
      <c r="A454" s="33"/>
      <c r="B454" s="34" t="s">
        <v>40</v>
      </c>
      <c r="C454" s="35"/>
      <c r="D454" s="24"/>
      <c r="E454" s="24"/>
      <c r="F454" s="24"/>
      <c r="G454" s="24"/>
      <c r="H454" s="24"/>
      <c r="I454" s="36">
        <f t="shared" si="24"/>
        <v>0</v>
      </c>
      <c r="J454" s="24"/>
      <c r="K454" s="37"/>
    </row>
    <row r="455" spans="1:11" ht="15.75" customHeight="1">
      <c r="A455" s="38" t="s">
        <v>41</v>
      </c>
      <c r="B455" s="39" t="s">
        <v>42</v>
      </c>
      <c r="C455" s="40"/>
      <c r="D455" s="41"/>
      <c r="E455" s="41"/>
      <c r="F455" s="41"/>
      <c r="G455" s="41"/>
      <c r="H455" s="41"/>
      <c r="I455" s="42">
        <f t="shared" si="24"/>
        <v>0</v>
      </c>
      <c r="J455" s="31"/>
      <c r="K455" s="32"/>
    </row>
    <row r="456" spans="1:11" ht="15.75" customHeight="1" thickBot="1">
      <c r="A456" s="33"/>
      <c r="B456" s="34" t="s">
        <v>46</v>
      </c>
      <c r="C456" s="35"/>
      <c r="D456" s="24"/>
      <c r="E456" s="24"/>
      <c r="F456" s="24"/>
      <c r="G456" s="24"/>
      <c r="H456" s="24"/>
      <c r="I456" s="36">
        <f t="shared" si="24"/>
        <v>0</v>
      </c>
      <c r="J456" s="24"/>
      <c r="K456" s="37"/>
    </row>
    <row r="457" spans="1:11" ht="15.75" customHeight="1">
      <c r="A457" s="38" t="s">
        <v>47</v>
      </c>
      <c r="B457" s="39" t="s">
        <v>48</v>
      </c>
      <c r="C457" s="40"/>
      <c r="D457" s="41"/>
      <c r="E457" s="41"/>
      <c r="F457" s="41"/>
      <c r="G457" s="41"/>
      <c r="H457" s="41"/>
      <c r="I457" s="42">
        <f t="shared" si="24"/>
        <v>0</v>
      </c>
      <c r="J457" s="31"/>
      <c r="K457" s="32"/>
    </row>
    <row r="458" spans="1:11" ht="15.75" customHeight="1" thickBot="1">
      <c r="A458" s="38"/>
      <c r="B458" s="39" t="s">
        <v>49</v>
      </c>
      <c r="C458" s="43"/>
      <c r="D458" s="31"/>
      <c r="E458" s="31"/>
      <c r="F458" s="31"/>
      <c r="G458" s="31"/>
      <c r="H458" s="31"/>
      <c r="I458" s="44">
        <f t="shared" si="24"/>
        <v>0</v>
      </c>
      <c r="J458" s="31"/>
      <c r="K458" s="32"/>
    </row>
    <row r="459" spans="1:11" ht="15.75" customHeight="1">
      <c r="A459" s="26" t="s">
        <v>50</v>
      </c>
      <c r="B459" s="45" t="s">
        <v>51</v>
      </c>
      <c r="C459" s="28"/>
      <c r="D459" s="29"/>
      <c r="E459" s="29"/>
      <c r="F459" s="29"/>
      <c r="G459" s="29"/>
      <c r="H459" s="29"/>
      <c r="I459" s="30">
        <f t="shared" si="24"/>
        <v>0</v>
      </c>
      <c r="J459" s="29"/>
      <c r="K459" s="46"/>
    </row>
    <row r="460" spans="1:11" ht="15.75" customHeight="1" thickBot="1">
      <c r="A460" s="38"/>
      <c r="B460" s="39" t="s">
        <v>52</v>
      </c>
      <c r="C460" s="40"/>
      <c r="D460" s="41"/>
      <c r="E460" s="41"/>
      <c r="F460" s="41"/>
      <c r="G460" s="41"/>
      <c r="H460" s="41"/>
      <c r="I460" s="42">
        <f t="shared" si="24"/>
        <v>0</v>
      </c>
      <c r="J460" s="31"/>
      <c r="K460" s="32"/>
    </row>
    <row r="461" spans="1:11" ht="15.75" customHeight="1">
      <c r="A461" s="26" t="s">
        <v>53</v>
      </c>
      <c r="B461" s="45" t="s">
        <v>54</v>
      </c>
      <c r="C461" s="28"/>
      <c r="D461" s="29"/>
      <c r="E461" s="29"/>
      <c r="F461" s="29"/>
      <c r="G461" s="29"/>
      <c r="H461" s="29"/>
      <c r="I461" s="30">
        <f t="shared" si="24"/>
        <v>0</v>
      </c>
      <c r="J461" s="29"/>
      <c r="K461" s="46"/>
    </row>
    <row r="462" spans="1:11" ht="15.75" customHeight="1" thickBot="1">
      <c r="A462" s="38"/>
      <c r="B462" s="39" t="s">
        <v>55</v>
      </c>
      <c r="C462" s="40"/>
      <c r="D462" s="41"/>
      <c r="E462" s="41"/>
      <c r="F462" s="41"/>
      <c r="G462" s="41"/>
      <c r="H462" s="41"/>
      <c r="I462" s="42">
        <f t="shared" si="24"/>
        <v>0</v>
      </c>
      <c r="J462" s="31"/>
      <c r="K462" s="32"/>
    </row>
    <row r="463" spans="1:11" ht="15.75" customHeight="1">
      <c r="A463" s="26" t="s">
        <v>56</v>
      </c>
      <c r="B463" s="45" t="s">
        <v>57</v>
      </c>
      <c r="C463" s="28"/>
      <c r="D463" s="29"/>
      <c r="E463" s="29"/>
      <c r="F463" s="29"/>
      <c r="G463" s="29"/>
      <c r="H463" s="29"/>
      <c r="I463" s="30">
        <f t="shared" si="24"/>
        <v>0</v>
      </c>
      <c r="J463" s="29"/>
      <c r="K463" s="46"/>
    </row>
    <row r="464" spans="1:11" ht="15.75" customHeight="1">
      <c r="A464" s="38"/>
      <c r="B464" s="39" t="s">
        <v>58</v>
      </c>
      <c r="C464" s="40"/>
      <c r="D464" s="41"/>
      <c r="E464" s="41"/>
      <c r="F464" s="41"/>
      <c r="G464" s="41"/>
      <c r="H464" s="41"/>
      <c r="I464" s="42">
        <f t="shared" si="24"/>
        <v>0</v>
      </c>
      <c r="J464" s="31"/>
      <c r="K464" s="32"/>
    </row>
    <row r="465" spans="1:11" ht="15.75" customHeight="1" thickBot="1">
      <c r="A465" s="33"/>
      <c r="B465" s="34" t="s">
        <v>59</v>
      </c>
      <c r="C465" s="35"/>
      <c r="D465" s="24"/>
      <c r="E465" s="24"/>
      <c r="F465" s="24"/>
      <c r="G465" s="24"/>
      <c r="H465" s="24"/>
      <c r="I465" s="36">
        <f t="shared" si="24"/>
        <v>0</v>
      </c>
      <c r="J465" s="24"/>
      <c r="K465" s="37"/>
    </row>
    <row r="466" spans="1:11" ht="15.75" customHeight="1">
      <c r="A466" s="38" t="s">
        <v>60</v>
      </c>
      <c r="B466" s="39" t="s">
        <v>61</v>
      </c>
      <c r="C466" s="40"/>
      <c r="D466" s="41"/>
      <c r="E466" s="41"/>
      <c r="F466" s="41"/>
      <c r="G466" s="41"/>
      <c r="H466" s="41"/>
      <c r="I466" s="42">
        <f t="shared" si="24"/>
        <v>0</v>
      </c>
      <c r="J466" s="31"/>
      <c r="K466" s="32"/>
    </row>
    <row r="467" spans="1:11" ht="15.75" customHeight="1" thickBot="1">
      <c r="A467" s="33"/>
      <c r="B467" s="34" t="s">
        <v>62</v>
      </c>
      <c r="C467" s="35"/>
      <c r="D467" s="24"/>
      <c r="E467" s="24"/>
      <c r="F467" s="24"/>
      <c r="G467" s="24"/>
      <c r="H467" s="24"/>
      <c r="I467" s="36">
        <f t="shared" si="24"/>
        <v>0</v>
      </c>
      <c r="J467" s="24"/>
      <c r="K467" s="37"/>
    </row>
    <row r="468" spans="1:11" ht="15.75" customHeight="1" thickBot="1">
      <c r="A468" s="50" t="s">
        <v>15</v>
      </c>
      <c r="B468" s="51"/>
      <c r="C468" s="35">
        <f aca="true" t="shared" si="25" ref="C468:H468">SUM(C442:C467)</f>
        <v>0</v>
      </c>
      <c r="D468" s="24">
        <f t="shared" si="25"/>
        <v>0</v>
      </c>
      <c r="E468" s="24">
        <f t="shared" si="25"/>
        <v>0</v>
      </c>
      <c r="F468" s="24">
        <f t="shared" si="25"/>
        <v>1.5</v>
      </c>
      <c r="G468" s="24">
        <f t="shared" si="25"/>
        <v>0</v>
      </c>
      <c r="H468" s="24">
        <f t="shared" si="25"/>
        <v>0</v>
      </c>
      <c r="I468" s="36">
        <f t="shared" si="24"/>
        <v>1.5</v>
      </c>
      <c r="J468" s="24">
        <f>SUM(J442:J467)</f>
        <v>0</v>
      </c>
      <c r="K468" s="37">
        <f>SUM(K442:K467)</f>
        <v>0</v>
      </c>
    </row>
    <row r="472" spans="1:9" ht="15.75" customHeight="1">
      <c r="A472" s="1" t="s">
        <v>2</v>
      </c>
      <c r="B472" s="2"/>
      <c r="C472" s="3"/>
      <c r="E472" s="5"/>
      <c r="F472" s="6" t="s">
        <v>3</v>
      </c>
      <c r="G472" s="5"/>
      <c r="I472" s="7"/>
    </row>
    <row r="473" spans="1:9" ht="27" customHeight="1" thickBot="1">
      <c r="A473" s="1" t="s">
        <v>4</v>
      </c>
      <c r="C473" s="3"/>
      <c r="D473" s="10" t="s">
        <v>5</v>
      </c>
      <c r="E473" s="11" t="s">
        <v>76</v>
      </c>
      <c r="H473" s="5"/>
      <c r="I473" s="7"/>
    </row>
    <row r="474" spans="1:11" ht="15.75" customHeight="1">
      <c r="A474" s="12" t="s">
        <v>7</v>
      </c>
      <c r="B474" s="13" t="s">
        <v>8</v>
      </c>
      <c r="C474" s="14" t="s">
        <v>9</v>
      </c>
      <c r="D474" s="15" t="s">
        <v>10</v>
      </c>
      <c r="E474" s="15" t="s">
        <v>11</v>
      </c>
      <c r="F474" s="15" t="s">
        <v>12</v>
      </c>
      <c r="G474" s="15" t="s">
        <v>13</v>
      </c>
      <c r="H474" s="15" t="s">
        <v>14</v>
      </c>
      <c r="I474" s="16" t="s">
        <v>15</v>
      </c>
      <c r="J474" s="17" t="s">
        <v>16</v>
      </c>
      <c r="K474" s="18"/>
    </row>
    <row r="475" spans="1:11" ht="15.75" customHeight="1" thickBot="1">
      <c r="A475" s="19"/>
      <c r="B475" s="20"/>
      <c r="C475" s="21"/>
      <c r="D475" s="22"/>
      <c r="E475" s="22"/>
      <c r="F475" s="22"/>
      <c r="G475" s="22"/>
      <c r="H475" s="22"/>
      <c r="I475" s="23"/>
      <c r="J475" s="24" t="s">
        <v>17</v>
      </c>
      <c r="K475" s="25" t="s">
        <v>18</v>
      </c>
    </row>
    <row r="476" spans="1:11" ht="15.75" customHeight="1">
      <c r="A476" s="26" t="s">
        <v>19</v>
      </c>
      <c r="B476" s="27" t="s">
        <v>20</v>
      </c>
      <c r="C476" s="28"/>
      <c r="D476" s="29"/>
      <c r="E476" s="29"/>
      <c r="F476" s="29"/>
      <c r="G476" s="29"/>
      <c r="H476" s="29"/>
      <c r="I476" s="30">
        <f aca="true" t="shared" si="26" ref="I476:I502">SUM(C476:H476)</f>
        <v>0</v>
      </c>
      <c r="J476" s="31"/>
      <c r="K476" s="32"/>
    </row>
    <row r="477" spans="1:11" ht="15.75" customHeight="1" thickBot="1">
      <c r="A477" s="33"/>
      <c r="B477" s="34" t="s">
        <v>21</v>
      </c>
      <c r="C477" s="35"/>
      <c r="D477" s="24"/>
      <c r="E477" s="24"/>
      <c r="F477" s="24"/>
      <c r="G477" s="24"/>
      <c r="H477" s="24"/>
      <c r="I477" s="36">
        <f t="shared" si="26"/>
        <v>0</v>
      </c>
      <c r="J477" s="24"/>
      <c r="K477" s="37"/>
    </row>
    <row r="478" spans="1:11" ht="15.75" customHeight="1">
      <c r="A478" s="38" t="s">
        <v>22</v>
      </c>
      <c r="B478" s="39" t="s">
        <v>23</v>
      </c>
      <c r="C478" s="40"/>
      <c r="D478" s="41"/>
      <c r="E478" s="41"/>
      <c r="F478" s="41"/>
      <c r="G478" s="41"/>
      <c r="H478" s="41"/>
      <c r="I478" s="42">
        <f t="shared" si="26"/>
        <v>0</v>
      </c>
      <c r="J478" s="31"/>
      <c r="K478" s="32"/>
    </row>
    <row r="479" spans="1:11" ht="15.75" customHeight="1" thickBot="1">
      <c r="A479" s="33"/>
      <c r="B479" s="34" t="s">
        <v>24</v>
      </c>
      <c r="C479" s="35"/>
      <c r="D479" s="24"/>
      <c r="E479" s="24"/>
      <c r="F479" s="24"/>
      <c r="G479" s="24"/>
      <c r="H479" s="24"/>
      <c r="I479" s="36">
        <f t="shared" si="26"/>
        <v>0</v>
      </c>
      <c r="J479" s="24"/>
      <c r="K479" s="37"/>
    </row>
    <row r="480" spans="1:11" ht="15.75" customHeight="1">
      <c r="A480" s="38" t="s">
        <v>25</v>
      </c>
      <c r="B480" s="39" t="s">
        <v>26</v>
      </c>
      <c r="C480" s="40"/>
      <c r="D480" s="41"/>
      <c r="E480" s="41"/>
      <c r="F480" s="41"/>
      <c r="G480" s="41"/>
      <c r="H480" s="41"/>
      <c r="I480" s="42">
        <f t="shared" si="26"/>
        <v>0</v>
      </c>
      <c r="J480" s="31"/>
      <c r="K480" s="32"/>
    </row>
    <row r="481" spans="1:11" ht="15.75" customHeight="1" thickBot="1">
      <c r="A481" s="38"/>
      <c r="B481" s="39" t="s">
        <v>27</v>
      </c>
      <c r="C481" s="43"/>
      <c r="D481" s="31"/>
      <c r="E481" s="31"/>
      <c r="F481" s="31"/>
      <c r="G481" s="31"/>
      <c r="H481" s="31"/>
      <c r="I481" s="44">
        <f t="shared" si="26"/>
        <v>0</v>
      </c>
      <c r="J481" s="31"/>
      <c r="K481" s="32"/>
    </row>
    <row r="482" spans="1:11" ht="15.75" customHeight="1">
      <c r="A482" s="26" t="s">
        <v>28</v>
      </c>
      <c r="B482" s="45" t="s">
        <v>29</v>
      </c>
      <c r="C482" s="28"/>
      <c r="D482" s="29"/>
      <c r="E482" s="29"/>
      <c r="F482" s="29"/>
      <c r="G482" s="29"/>
      <c r="H482" s="29"/>
      <c r="I482" s="30">
        <f t="shared" si="26"/>
        <v>0</v>
      </c>
      <c r="J482" s="29"/>
      <c r="K482" s="46"/>
    </row>
    <row r="483" spans="1:11" ht="15.75" customHeight="1" thickBot="1">
      <c r="A483" s="38"/>
      <c r="B483" s="39" t="s">
        <v>30</v>
      </c>
      <c r="C483" s="40"/>
      <c r="D483" s="41"/>
      <c r="E483" s="41"/>
      <c r="F483" s="41"/>
      <c r="G483" s="41"/>
      <c r="H483" s="41"/>
      <c r="I483" s="42">
        <f t="shared" si="26"/>
        <v>0</v>
      </c>
      <c r="J483" s="31"/>
      <c r="K483" s="32"/>
    </row>
    <row r="484" spans="1:11" ht="15.75" customHeight="1">
      <c r="A484" s="26" t="s">
        <v>31</v>
      </c>
      <c r="B484" s="45" t="s">
        <v>32</v>
      </c>
      <c r="C484" s="28"/>
      <c r="D484" s="29"/>
      <c r="E484" s="29"/>
      <c r="F484" s="29"/>
      <c r="G484" s="29"/>
      <c r="H484" s="29"/>
      <c r="I484" s="30">
        <f t="shared" si="26"/>
        <v>0</v>
      </c>
      <c r="J484" s="29"/>
      <c r="K484" s="46"/>
    </row>
    <row r="485" spans="1:11" ht="15.75" customHeight="1" thickBot="1">
      <c r="A485" s="38"/>
      <c r="B485" s="39" t="s">
        <v>33</v>
      </c>
      <c r="C485" s="40"/>
      <c r="D485" s="41"/>
      <c r="E485" s="41"/>
      <c r="F485" s="41"/>
      <c r="G485" s="41"/>
      <c r="H485" s="41"/>
      <c r="I485" s="42">
        <f t="shared" si="26"/>
        <v>0</v>
      </c>
      <c r="J485" s="31"/>
      <c r="K485" s="32"/>
    </row>
    <row r="486" spans="1:11" ht="15.75" customHeight="1">
      <c r="A486" s="26" t="s">
        <v>35</v>
      </c>
      <c r="B486" s="45" t="s">
        <v>36</v>
      </c>
      <c r="C486" s="28"/>
      <c r="D486" s="29"/>
      <c r="E486" s="29"/>
      <c r="F486" s="29">
        <v>3</v>
      </c>
      <c r="G486" s="29"/>
      <c r="H486" s="29"/>
      <c r="I486" s="30">
        <f t="shared" si="26"/>
        <v>3</v>
      </c>
      <c r="J486" s="29"/>
      <c r="K486" s="46"/>
    </row>
    <row r="487" spans="1:11" ht="15.75" customHeight="1">
      <c r="A487" s="38"/>
      <c r="B487" s="39" t="s">
        <v>39</v>
      </c>
      <c r="C487" s="40"/>
      <c r="D487" s="41"/>
      <c r="E487" s="41"/>
      <c r="F487" s="41"/>
      <c r="G487" s="41"/>
      <c r="H487" s="41"/>
      <c r="I487" s="42">
        <f t="shared" si="26"/>
        <v>0</v>
      </c>
      <c r="J487" s="31"/>
      <c r="K487" s="32"/>
    </row>
    <row r="488" spans="1:11" ht="15.75" customHeight="1" thickBot="1">
      <c r="A488" s="33"/>
      <c r="B488" s="34" t="s">
        <v>40</v>
      </c>
      <c r="C488" s="35"/>
      <c r="D488" s="24"/>
      <c r="E488" s="24"/>
      <c r="F488" s="24"/>
      <c r="G488" s="24"/>
      <c r="H488" s="24"/>
      <c r="I488" s="36">
        <f t="shared" si="26"/>
        <v>0</v>
      </c>
      <c r="J488" s="24"/>
      <c r="K488" s="37"/>
    </row>
    <row r="489" spans="1:11" ht="15.75" customHeight="1">
      <c r="A489" s="38" t="s">
        <v>41</v>
      </c>
      <c r="B489" s="39" t="s">
        <v>42</v>
      </c>
      <c r="C489" s="40"/>
      <c r="D489" s="41"/>
      <c r="E489" s="41"/>
      <c r="F489" s="41"/>
      <c r="G489" s="41">
        <v>0.5</v>
      </c>
      <c r="H489" s="41"/>
      <c r="I489" s="42">
        <f t="shared" si="26"/>
        <v>0.5</v>
      </c>
      <c r="J489" s="31"/>
      <c r="K489" s="32"/>
    </row>
    <row r="490" spans="1:11" ht="15.75" customHeight="1" thickBot="1">
      <c r="A490" s="33"/>
      <c r="B490" s="34" t="s">
        <v>46</v>
      </c>
      <c r="C490" s="35"/>
      <c r="D490" s="24"/>
      <c r="E490" s="24"/>
      <c r="F490" s="24"/>
      <c r="G490" s="24">
        <v>0.5</v>
      </c>
      <c r="H490" s="24"/>
      <c r="I490" s="36">
        <f t="shared" si="26"/>
        <v>0.5</v>
      </c>
      <c r="J490" s="24"/>
      <c r="K490" s="37"/>
    </row>
    <row r="491" spans="1:11" ht="15.75" customHeight="1">
      <c r="A491" s="38" t="s">
        <v>47</v>
      </c>
      <c r="B491" s="39" t="s">
        <v>48</v>
      </c>
      <c r="C491" s="40"/>
      <c r="D491" s="41"/>
      <c r="E491" s="41"/>
      <c r="F491" s="41"/>
      <c r="G491" s="41"/>
      <c r="H491" s="41"/>
      <c r="I491" s="42">
        <f t="shared" si="26"/>
        <v>0</v>
      </c>
      <c r="J491" s="31"/>
      <c r="K491" s="32"/>
    </row>
    <row r="492" spans="1:11" ht="15.75" customHeight="1" thickBot="1">
      <c r="A492" s="38"/>
      <c r="B492" s="39" t="s">
        <v>49</v>
      </c>
      <c r="C492" s="43"/>
      <c r="D492" s="31"/>
      <c r="E492" s="31"/>
      <c r="F492" s="31"/>
      <c r="G492" s="31"/>
      <c r="H492" s="31"/>
      <c r="I492" s="44">
        <f t="shared" si="26"/>
        <v>0</v>
      </c>
      <c r="J492" s="31"/>
      <c r="K492" s="32"/>
    </row>
    <row r="493" spans="1:11" ht="15.75" customHeight="1">
      <c r="A493" s="26" t="s">
        <v>50</v>
      </c>
      <c r="B493" s="45" t="s">
        <v>51</v>
      </c>
      <c r="C493" s="28"/>
      <c r="D493" s="29"/>
      <c r="E493" s="29"/>
      <c r="F493" s="29"/>
      <c r="G493" s="29"/>
      <c r="H493" s="29"/>
      <c r="I493" s="30">
        <f t="shared" si="26"/>
        <v>0</v>
      </c>
      <c r="J493" s="29"/>
      <c r="K493" s="46"/>
    </row>
    <row r="494" spans="1:11" ht="15.75" customHeight="1" thickBot="1">
      <c r="A494" s="38"/>
      <c r="B494" s="39" t="s">
        <v>52</v>
      </c>
      <c r="C494" s="40"/>
      <c r="D494" s="41"/>
      <c r="E494" s="41"/>
      <c r="F494" s="41"/>
      <c r="G494" s="41"/>
      <c r="H494" s="41"/>
      <c r="I494" s="42">
        <f t="shared" si="26"/>
        <v>0</v>
      </c>
      <c r="J494" s="31"/>
      <c r="K494" s="32"/>
    </row>
    <row r="495" spans="1:11" ht="15.75" customHeight="1">
      <c r="A495" s="26" t="s">
        <v>53</v>
      </c>
      <c r="B495" s="45" t="s">
        <v>54</v>
      </c>
      <c r="C495" s="28"/>
      <c r="D495" s="29"/>
      <c r="E495" s="29"/>
      <c r="F495" s="29"/>
      <c r="G495" s="29"/>
      <c r="H495" s="29"/>
      <c r="I495" s="30">
        <f t="shared" si="26"/>
        <v>0</v>
      </c>
      <c r="J495" s="29"/>
      <c r="K495" s="46"/>
    </row>
    <row r="496" spans="1:11" ht="15.75" customHeight="1" thickBot="1">
      <c r="A496" s="38"/>
      <c r="B496" s="39" t="s">
        <v>55</v>
      </c>
      <c r="C496" s="40"/>
      <c r="D496" s="41"/>
      <c r="E496" s="41"/>
      <c r="F496" s="41"/>
      <c r="G496" s="41"/>
      <c r="H496" s="41"/>
      <c r="I496" s="42">
        <f t="shared" si="26"/>
        <v>0</v>
      </c>
      <c r="J496" s="31"/>
      <c r="K496" s="32"/>
    </row>
    <row r="497" spans="1:11" ht="15.75" customHeight="1">
      <c r="A497" s="26" t="s">
        <v>56</v>
      </c>
      <c r="B497" s="45" t="s">
        <v>57</v>
      </c>
      <c r="C497" s="28"/>
      <c r="D497" s="29"/>
      <c r="E497" s="29"/>
      <c r="F497" s="29"/>
      <c r="G497" s="29"/>
      <c r="H497" s="29"/>
      <c r="I497" s="30">
        <f t="shared" si="26"/>
        <v>0</v>
      </c>
      <c r="J497" s="29"/>
      <c r="K497" s="46"/>
    </row>
    <row r="498" spans="1:11" ht="15.75" customHeight="1">
      <c r="A498" s="38"/>
      <c r="B498" s="39" t="s">
        <v>58</v>
      </c>
      <c r="C498" s="40"/>
      <c r="D498" s="41"/>
      <c r="E498" s="41"/>
      <c r="F498" s="41"/>
      <c r="G498" s="41"/>
      <c r="H498" s="41"/>
      <c r="I498" s="42">
        <f t="shared" si="26"/>
        <v>0</v>
      </c>
      <c r="J498" s="31"/>
      <c r="K498" s="32"/>
    </row>
    <row r="499" spans="1:11" ht="15.75" customHeight="1" thickBot="1">
      <c r="A499" s="33"/>
      <c r="B499" s="34" t="s">
        <v>59</v>
      </c>
      <c r="C499" s="35"/>
      <c r="D499" s="24"/>
      <c r="E499" s="24"/>
      <c r="F499" s="24"/>
      <c r="G499" s="24"/>
      <c r="H499" s="24"/>
      <c r="I499" s="36">
        <f t="shared" si="26"/>
        <v>0</v>
      </c>
      <c r="J499" s="24"/>
      <c r="K499" s="37"/>
    </row>
    <row r="500" spans="1:11" ht="15.75" customHeight="1">
      <c r="A500" s="38" t="s">
        <v>60</v>
      </c>
      <c r="B500" s="39" t="s">
        <v>61</v>
      </c>
      <c r="C500" s="40"/>
      <c r="D500" s="41"/>
      <c r="E500" s="41"/>
      <c r="F500" s="41"/>
      <c r="G500" s="41"/>
      <c r="H500" s="41"/>
      <c r="I500" s="42">
        <f t="shared" si="26"/>
        <v>0</v>
      </c>
      <c r="J500" s="31"/>
      <c r="K500" s="32"/>
    </row>
    <row r="501" spans="1:11" ht="15.75" customHeight="1" thickBot="1">
      <c r="A501" s="33"/>
      <c r="B501" s="34" t="s">
        <v>62</v>
      </c>
      <c r="C501" s="35"/>
      <c r="D501" s="24"/>
      <c r="E501" s="24"/>
      <c r="F501" s="24"/>
      <c r="G501" s="24"/>
      <c r="H501" s="24"/>
      <c r="I501" s="36">
        <f t="shared" si="26"/>
        <v>0</v>
      </c>
      <c r="J501" s="24"/>
      <c r="K501" s="37"/>
    </row>
    <row r="502" spans="1:11" ht="15.75" customHeight="1" thickBot="1">
      <c r="A502" s="50" t="s">
        <v>15</v>
      </c>
      <c r="B502" s="51"/>
      <c r="C502" s="35">
        <f aca="true" t="shared" si="27" ref="C502:H502">SUM(C476:C501)</f>
        <v>0</v>
      </c>
      <c r="D502" s="24">
        <f t="shared" si="27"/>
        <v>0</v>
      </c>
      <c r="E502" s="24">
        <f t="shared" si="27"/>
        <v>0</v>
      </c>
      <c r="F502" s="24">
        <f t="shared" si="27"/>
        <v>3</v>
      </c>
      <c r="G502" s="24">
        <f t="shared" si="27"/>
        <v>1</v>
      </c>
      <c r="H502" s="24">
        <f t="shared" si="27"/>
        <v>0</v>
      </c>
      <c r="I502" s="36">
        <f t="shared" si="26"/>
        <v>4</v>
      </c>
      <c r="J502" s="24">
        <f>SUM(J476:J501)</f>
        <v>0</v>
      </c>
      <c r="K502" s="37">
        <f>SUM(K476:K501)</f>
        <v>0</v>
      </c>
    </row>
    <row r="506" spans="1:9" ht="15.75" customHeight="1">
      <c r="A506" s="1" t="s">
        <v>2</v>
      </c>
      <c r="B506" s="2"/>
      <c r="C506" s="3"/>
      <c r="E506" s="5"/>
      <c r="F506" s="6" t="s">
        <v>3</v>
      </c>
      <c r="G506" s="5"/>
      <c r="I506" s="7"/>
    </row>
    <row r="507" spans="1:9" ht="27" customHeight="1" thickBot="1">
      <c r="A507" s="1" t="s">
        <v>4</v>
      </c>
      <c r="C507" s="3"/>
      <c r="D507" s="10" t="s">
        <v>5</v>
      </c>
      <c r="E507" s="52" t="s">
        <v>77</v>
      </c>
      <c r="H507" s="5"/>
      <c r="I507" s="7"/>
    </row>
    <row r="508" spans="1:11" ht="15.75" customHeight="1">
      <c r="A508" s="12" t="s">
        <v>7</v>
      </c>
      <c r="B508" s="13" t="s">
        <v>8</v>
      </c>
      <c r="C508" s="14" t="s">
        <v>9</v>
      </c>
      <c r="D508" s="15" t="s">
        <v>10</v>
      </c>
      <c r="E508" s="15" t="s">
        <v>11</v>
      </c>
      <c r="F508" s="15" t="s">
        <v>12</v>
      </c>
      <c r="G508" s="15" t="s">
        <v>13</v>
      </c>
      <c r="H508" s="15" t="s">
        <v>14</v>
      </c>
      <c r="I508" s="16" t="s">
        <v>15</v>
      </c>
      <c r="J508" s="17" t="s">
        <v>16</v>
      </c>
      <c r="K508" s="18"/>
    </row>
    <row r="509" spans="1:11" ht="15.75" customHeight="1" thickBot="1">
      <c r="A509" s="19"/>
      <c r="B509" s="20"/>
      <c r="C509" s="21"/>
      <c r="D509" s="22"/>
      <c r="E509" s="22"/>
      <c r="F509" s="22"/>
      <c r="G509" s="22"/>
      <c r="H509" s="22"/>
      <c r="I509" s="23"/>
      <c r="J509" s="24" t="s">
        <v>17</v>
      </c>
      <c r="K509" s="25" t="s">
        <v>18</v>
      </c>
    </row>
    <row r="510" spans="1:11" ht="15.75" customHeight="1">
      <c r="A510" s="26" t="s">
        <v>19</v>
      </c>
      <c r="B510" s="27" t="s">
        <v>20</v>
      </c>
      <c r="C510" s="28"/>
      <c r="D510" s="29"/>
      <c r="E510" s="29"/>
      <c r="F510" s="29"/>
      <c r="G510" s="29"/>
      <c r="H510" s="29"/>
      <c r="I510" s="30">
        <f aca="true" t="shared" si="28" ref="I510:I536">SUM(C510:H510)</f>
        <v>0</v>
      </c>
      <c r="J510" s="31"/>
      <c r="K510" s="32"/>
    </row>
    <row r="511" spans="1:11" ht="15.75" customHeight="1" thickBot="1">
      <c r="A511" s="33"/>
      <c r="B511" s="34" t="s">
        <v>21</v>
      </c>
      <c r="C511" s="35"/>
      <c r="D511" s="24"/>
      <c r="E511" s="24"/>
      <c r="F511" s="24"/>
      <c r="G511" s="24"/>
      <c r="H511" s="24"/>
      <c r="I511" s="36">
        <f t="shared" si="28"/>
        <v>0</v>
      </c>
      <c r="J511" s="24"/>
      <c r="K511" s="37"/>
    </row>
    <row r="512" spans="1:11" ht="15.75" customHeight="1">
      <c r="A512" s="38" t="s">
        <v>22</v>
      </c>
      <c r="B512" s="39" t="s">
        <v>23</v>
      </c>
      <c r="C512" s="40"/>
      <c r="D512" s="41"/>
      <c r="E512" s="41"/>
      <c r="F512" s="41"/>
      <c r="G512" s="41"/>
      <c r="H512" s="41"/>
      <c r="I512" s="42">
        <f t="shared" si="28"/>
        <v>0</v>
      </c>
      <c r="J512" s="31"/>
      <c r="K512" s="32"/>
    </row>
    <row r="513" spans="1:11" ht="15.75" customHeight="1" thickBot="1">
      <c r="A513" s="33"/>
      <c r="B513" s="34" t="s">
        <v>24</v>
      </c>
      <c r="C513" s="35"/>
      <c r="D513" s="24"/>
      <c r="E513" s="24"/>
      <c r="F513" s="24"/>
      <c r="G513" s="24"/>
      <c r="H513" s="24"/>
      <c r="I513" s="36">
        <f t="shared" si="28"/>
        <v>0</v>
      </c>
      <c r="J513" s="24"/>
      <c r="K513" s="37"/>
    </row>
    <row r="514" spans="1:11" ht="15.75" customHeight="1">
      <c r="A514" s="38" t="s">
        <v>25</v>
      </c>
      <c r="B514" s="39" t="s">
        <v>26</v>
      </c>
      <c r="C514" s="40"/>
      <c r="D514" s="41"/>
      <c r="E514" s="41"/>
      <c r="F514" s="41"/>
      <c r="G514" s="41"/>
      <c r="H514" s="41"/>
      <c r="I514" s="42">
        <f t="shared" si="28"/>
        <v>0</v>
      </c>
      <c r="J514" s="31"/>
      <c r="K514" s="32"/>
    </row>
    <row r="515" spans="1:11" ht="15.75" customHeight="1" thickBot="1">
      <c r="A515" s="38"/>
      <c r="B515" s="39" t="s">
        <v>27</v>
      </c>
      <c r="C515" s="43"/>
      <c r="D515" s="31"/>
      <c r="E515" s="31"/>
      <c r="F515" s="31"/>
      <c r="G515" s="31"/>
      <c r="H515" s="31"/>
      <c r="I515" s="44">
        <f t="shared" si="28"/>
        <v>0</v>
      </c>
      <c r="J515" s="31"/>
      <c r="K515" s="32"/>
    </row>
    <row r="516" spans="1:11" ht="15.75" customHeight="1">
      <c r="A516" s="26" t="s">
        <v>28</v>
      </c>
      <c r="B516" s="45" t="s">
        <v>29</v>
      </c>
      <c r="C516" s="28"/>
      <c r="D516" s="29"/>
      <c r="E516" s="29"/>
      <c r="F516" s="29"/>
      <c r="G516" s="29"/>
      <c r="H516" s="29"/>
      <c r="I516" s="30">
        <f t="shared" si="28"/>
        <v>0</v>
      </c>
      <c r="J516" s="29"/>
      <c r="K516" s="46"/>
    </row>
    <row r="517" spans="1:11" ht="15.75" customHeight="1" thickBot="1">
      <c r="A517" s="38"/>
      <c r="B517" s="39" t="s">
        <v>30</v>
      </c>
      <c r="C517" s="40"/>
      <c r="D517" s="41"/>
      <c r="E517" s="41"/>
      <c r="F517" s="41"/>
      <c r="G517" s="41"/>
      <c r="H517" s="41"/>
      <c r="I517" s="42">
        <f t="shared" si="28"/>
        <v>0</v>
      </c>
      <c r="J517" s="31"/>
      <c r="K517" s="32"/>
    </row>
    <row r="518" spans="1:11" ht="15.75" customHeight="1">
      <c r="A518" s="26" t="s">
        <v>31</v>
      </c>
      <c r="B518" s="45" t="s">
        <v>32</v>
      </c>
      <c r="C518" s="28"/>
      <c r="D518" s="29"/>
      <c r="E518" s="29"/>
      <c r="F518" s="29"/>
      <c r="G518" s="29"/>
      <c r="H518" s="29"/>
      <c r="I518" s="30">
        <f t="shared" si="28"/>
        <v>0</v>
      </c>
      <c r="J518" s="29"/>
      <c r="K518" s="46"/>
    </row>
    <row r="519" spans="1:11" ht="15.75" customHeight="1" thickBot="1">
      <c r="A519" s="38"/>
      <c r="B519" s="39" t="s">
        <v>33</v>
      </c>
      <c r="C519" s="40"/>
      <c r="D519" s="41"/>
      <c r="E519" s="41"/>
      <c r="F519" s="41"/>
      <c r="G519" s="41">
        <v>0.25</v>
      </c>
      <c r="H519" s="41"/>
      <c r="I519" s="42">
        <f t="shared" si="28"/>
        <v>0.25</v>
      </c>
      <c r="J519" s="31"/>
      <c r="K519" s="32"/>
    </row>
    <row r="520" spans="1:11" ht="15.75" customHeight="1">
      <c r="A520" s="26" t="s">
        <v>35</v>
      </c>
      <c r="B520" s="45" t="s">
        <v>36</v>
      </c>
      <c r="C520" s="28"/>
      <c r="D520" s="29"/>
      <c r="E520" s="29"/>
      <c r="F520" s="29"/>
      <c r="G520" s="29"/>
      <c r="H520" s="29"/>
      <c r="I520" s="30">
        <f t="shared" si="28"/>
        <v>0</v>
      </c>
      <c r="J520" s="29"/>
      <c r="K520" s="46"/>
    </row>
    <row r="521" spans="1:11" ht="15.75" customHeight="1">
      <c r="A521" s="38"/>
      <c r="B521" s="39" t="s">
        <v>39</v>
      </c>
      <c r="C521" s="40"/>
      <c r="D521" s="41"/>
      <c r="E521" s="41"/>
      <c r="F521" s="41"/>
      <c r="G521" s="41"/>
      <c r="H521" s="41"/>
      <c r="I521" s="42">
        <f t="shared" si="28"/>
        <v>0</v>
      </c>
      <c r="J521" s="31"/>
      <c r="K521" s="32"/>
    </row>
    <row r="522" spans="1:11" ht="15.75" customHeight="1" thickBot="1">
      <c r="A522" s="33"/>
      <c r="B522" s="34" t="s">
        <v>40</v>
      </c>
      <c r="C522" s="35"/>
      <c r="D522" s="24"/>
      <c r="E522" s="24"/>
      <c r="F522" s="24"/>
      <c r="G522" s="24"/>
      <c r="H522" s="24"/>
      <c r="I522" s="36">
        <f t="shared" si="28"/>
        <v>0</v>
      </c>
      <c r="J522" s="24"/>
      <c r="K522" s="37"/>
    </row>
    <row r="523" spans="1:11" ht="15.75" customHeight="1">
      <c r="A523" s="38" t="s">
        <v>41</v>
      </c>
      <c r="B523" s="39" t="s">
        <v>42</v>
      </c>
      <c r="C523" s="40"/>
      <c r="D523" s="41"/>
      <c r="E523" s="41"/>
      <c r="F523" s="41"/>
      <c r="G523" s="41"/>
      <c r="H523" s="41"/>
      <c r="I523" s="42">
        <f t="shared" si="28"/>
        <v>0</v>
      </c>
      <c r="J523" s="31"/>
      <c r="K523" s="32"/>
    </row>
    <row r="524" spans="1:11" ht="15.75" customHeight="1" thickBot="1">
      <c r="A524" s="33"/>
      <c r="B524" s="34" t="s">
        <v>46</v>
      </c>
      <c r="C524" s="35"/>
      <c r="D524" s="24"/>
      <c r="E524" s="24"/>
      <c r="F524" s="24"/>
      <c r="G524" s="24"/>
      <c r="H524" s="24"/>
      <c r="I524" s="36">
        <f t="shared" si="28"/>
        <v>0</v>
      </c>
      <c r="J524" s="24"/>
      <c r="K524" s="37"/>
    </row>
    <row r="525" spans="1:11" ht="15.75" customHeight="1">
      <c r="A525" s="38" t="s">
        <v>47</v>
      </c>
      <c r="B525" s="39" t="s">
        <v>48</v>
      </c>
      <c r="C525" s="40"/>
      <c r="D525" s="41"/>
      <c r="E525" s="41"/>
      <c r="F525" s="41"/>
      <c r="G525" s="41"/>
      <c r="H525" s="41"/>
      <c r="I525" s="42">
        <f t="shared" si="28"/>
        <v>0</v>
      </c>
      <c r="J525" s="31"/>
      <c r="K525" s="32"/>
    </row>
    <row r="526" spans="1:11" ht="15.75" customHeight="1" thickBot="1">
      <c r="A526" s="38"/>
      <c r="B526" s="39" t="s">
        <v>49</v>
      </c>
      <c r="C526" s="43"/>
      <c r="D526" s="31"/>
      <c r="E526" s="31"/>
      <c r="F526" s="31"/>
      <c r="G526" s="31"/>
      <c r="H526" s="31"/>
      <c r="I526" s="44">
        <f t="shared" si="28"/>
        <v>0</v>
      </c>
      <c r="J526" s="31"/>
      <c r="K526" s="32"/>
    </row>
    <row r="527" spans="1:11" ht="15.75" customHeight="1">
      <c r="A527" s="26" t="s">
        <v>50</v>
      </c>
      <c r="B527" s="45" t="s">
        <v>51</v>
      </c>
      <c r="C527" s="28"/>
      <c r="D527" s="29"/>
      <c r="E527" s="29"/>
      <c r="F527" s="29"/>
      <c r="G527" s="29"/>
      <c r="H527" s="29"/>
      <c r="I527" s="30">
        <f t="shared" si="28"/>
        <v>0</v>
      </c>
      <c r="J527" s="29"/>
      <c r="K527" s="46"/>
    </row>
    <row r="528" spans="1:11" ht="15.75" customHeight="1" thickBot="1">
      <c r="A528" s="38"/>
      <c r="B528" s="39" t="s">
        <v>52</v>
      </c>
      <c r="C528" s="40"/>
      <c r="D528" s="41"/>
      <c r="E528" s="41"/>
      <c r="F528" s="41"/>
      <c r="G528" s="41"/>
      <c r="H528" s="41"/>
      <c r="I528" s="42">
        <f t="shared" si="28"/>
        <v>0</v>
      </c>
      <c r="J528" s="31"/>
      <c r="K528" s="32"/>
    </row>
    <row r="529" spans="1:11" ht="15.75" customHeight="1">
      <c r="A529" s="26" t="s">
        <v>53</v>
      </c>
      <c r="B529" s="45" t="s">
        <v>54</v>
      </c>
      <c r="C529" s="28"/>
      <c r="D529" s="29"/>
      <c r="E529" s="29"/>
      <c r="F529" s="29"/>
      <c r="G529" s="29"/>
      <c r="H529" s="29"/>
      <c r="I529" s="30">
        <f t="shared" si="28"/>
        <v>0</v>
      </c>
      <c r="J529" s="29"/>
      <c r="K529" s="46"/>
    </row>
    <row r="530" spans="1:11" ht="15.75" customHeight="1" thickBot="1">
      <c r="A530" s="38"/>
      <c r="B530" s="39" t="s">
        <v>55</v>
      </c>
      <c r="C530" s="40"/>
      <c r="D530" s="41"/>
      <c r="E530" s="41"/>
      <c r="F530" s="41">
        <v>1</v>
      </c>
      <c r="G530" s="41"/>
      <c r="H530" s="41"/>
      <c r="I530" s="42">
        <f t="shared" si="28"/>
        <v>1</v>
      </c>
      <c r="J530" s="54" t="s">
        <v>70</v>
      </c>
      <c r="K530" s="55"/>
    </row>
    <row r="531" spans="1:11" ht="15.75" customHeight="1">
      <c r="A531" s="26" t="s">
        <v>56</v>
      </c>
      <c r="B531" s="45" t="s">
        <v>57</v>
      </c>
      <c r="C531" s="28"/>
      <c r="D531" s="29"/>
      <c r="E531" s="29"/>
      <c r="F531" s="29"/>
      <c r="G531" s="29"/>
      <c r="H531" s="29"/>
      <c r="I531" s="30">
        <f t="shared" si="28"/>
        <v>0</v>
      </c>
      <c r="J531" s="29"/>
      <c r="K531" s="46"/>
    </row>
    <row r="532" spans="1:11" ht="15.75" customHeight="1">
      <c r="A532" s="38"/>
      <c r="B532" s="39" t="s">
        <v>58</v>
      </c>
      <c r="C532" s="40"/>
      <c r="D532" s="41"/>
      <c r="E532" s="41">
        <v>0.5</v>
      </c>
      <c r="F532" s="41"/>
      <c r="G532" s="41"/>
      <c r="H532" s="41"/>
      <c r="I532" s="42">
        <f t="shared" si="28"/>
        <v>0.5</v>
      </c>
      <c r="J532" s="31"/>
      <c r="K532" s="32"/>
    </row>
    <row r="533" spans="1:11" ht="15.75" customHeight="1" thickBot="1">
      <c r="A533" s="33"/>
      <c r="B533" s="34" t="s">
        <v>59</v>
      </c>
      <c r="C533" s="35"/>
      <c r="D533" s="24"/>
      <c r="E533" s="24"/>
      <c r="F533" s="24"/>
      <c r="G533" s="24"/>
      <c r="H533" s="24"/>
      <c r="I533" s="36">
        <f t="shared" si="28"/>
        <v>0</v>
      </c>
      <c r="J533" s="24"/>
      <c r="K533" s="37"/>
    </row>
    <row r="534" spans="1:11" ht="15.75" customHeight="1">
      <c r="A534" s="38" t="s">
        <v>60</v>
      </c>
      <c r="B534" s="39" t="s">
        <v>61</v>
      </c>
      <c r="C534" s="40"/>
      <c r="D534" s="41"/>
      <c r="E534" s="41"/>
      <c r="F534" s="41"/>
      <c r="G534" s="41"/>
      <c r="H534" s="41"/>
      <c r="I534" s="42">
        <f t="shared" si="28"/>
        <v>0</v>
      </c>
      <c r="J534" s="31"/>
      <c r="K534" s="32"/>
    </row>
    <row r="535" spans="1:11" ht="15.75" customHeight="1" thickBot="1">
      <c r="A535" s="33"/>
      <c r="B535" s="34" t="s">
        <v>62</v>
      </c>
      <c r="C535" s="35"/>
      <c r="D535" s="24"/>
      <c r="E535" s="24"/>
      <c r="F535" s="24"/>
      <c r="G535" s="24"/>
      <c r="H535" s="24"/>
      <c r="I535" s="36">
        <f t="shared" si="28"/>
        <v>0</v>
      </c>
      <c r="J535" s="24"/>
      <c r="K535" s="37"/>
    </row>
    <row r="536" spans="1:11" ht="15.75" customHeight="1" thickBot="1">
      <c r="A536" s="50" t="s">
        <v>15</v>
      </c>
      <c r="B536" s="51"/>
      <c r="C536" s="35">
        <f aca="true" t="shared" si="29" ref="C536:H536">SUM(C510:C535)</f>
        <v>0</v>
      </c>
      <c r="D536" s="24">
        <f t="shared" si="29"/>
        <v>0</v>
      </c>
      <c r="E536" s="24">
        <f t="shared" si="29"/>
        <v>0.5</v>
      </c>
      <c r="F536" s="24">
        <f t="shared" si="29"/>
        <v>1</v>
      </c>
      <c r="G536" s="24">
        <f t="shared" si="29"/>
        <v>0.25</v>
      </c>
      <c r="H536" s="24">
        <f t="shared" si="29"/>
        <v>0</v>
      </c>
      <c r="I536" s="36">
        <f t="shared" si="28"/>
        <v>1.75</v>
      </c>
      <c r="J536" s="24">
        <f>SUM(J510:J535)</f>
        <v>0</v>
      </c>
      <c r="K536" s="37">
        <f>SUM(K510:K535)</f>
        <v>0</v>
      </c>
    </row>
    <row r="540" spans="1:9" ht="15.75" customHeight="1">
      <c r="A540" s="1" t="s">
        <v>2</v>
      </c>
      <c r="B540" s="2"/>
      <c r="C540" s="3"/>
      <c r="E540" s="5"/>
      <c r="F540" s="6" t="s">
        <v>3</v>
      </c>
      <c r="G540" s="5"/>
      <c r="I540" s="7"/>
    </row>
    <row r="541" spans="1:9" ht="27" customHeight="1" thickBot="1">
      <c r="A541" s="1" t="s">
        <v>4</v>
      </c>
      <c r="C541" s="3"/>
      <c r="D541" s="10" t="s">
        <v>5</v>
      </c>
      <c r="E541" s="52" t="s">
        <v>78</v>
      </c>
      <c r="H541" s="5"/>
      <c r="I541" s="7"/>
    </row>
    <row r="542" spans="1:11" ht="15.75" customHeight="1">
      <c r="A542" s="12" t="s">
        <v>7</v>
      </c>
      <c r="B542" s="13" t="s">
        <v>8</v>
      </c>
      <c r="C542" s="14" t="s">
        <v>9</v>
      </c>
      <c r="D542" s="15" t="s">
        <v>10</v>
      </c>
      <c r="E542" s="15" t="s">
        <v>11</v>
      </c>
      <c r="F542" s="15" t="s">
        <v>12</v>
      </c>
      <c r="G542" s="15" t="s">
        <v>13</v>
      </c>
      <c r="H542" s="15" t="s">
        <v>14</v>
      </c>
      <c r="I542" s="16" t="s">
        <v>15</v>
      </c>
      <c r="J542" s="17" t="s">
        <v>16</v>
      </c>
      <c r="K542" s="18"/>
    </row>
    <row r="543" spans="1:11" ht="15.75" customHeight="1" thickBot="1">
      <c r="A543" s="19"/>
      <c r="B543" s="20"/>
      <c r="C543" s="21"/>
      <c r="D543" s="22"/>
      <c r="E543" s="22"/>
      <c r="F543" s="22"/>
      <c r="G543" s="22"/>
      <c r="H543" s="22"/>
      <c r="I543" s="23"/>
      <c r="J543" s="24" t="s">
        <v>17</v>
      </c>
      <c r="K543" s="25" t="s">
        <v>18</v>
      </c>
    </row>
    <row r="544" spans="1:11" ht="15.75" customHeight="1">
      <c r="A544" s="26" t="s">
        <v>19</v>
      </c>
      <c r="B544" s="27" t="s">
        <v>20</v>
      </c>
      <c r="C544" s="28"/>
      <c r="D544" s="29"/>
      <c r="E544" s="29"/>
      <c r="F544" s="29"/>
      <c r="G544" s="29"/>
      <c r="H544" s="29"/>
      <c r="I544" s="30">
        <f aca="true" t="shared" si="30" ref="I544:I570">SUM(C544:H544)</f>
        <v>0</v>
      </c>
      <c r="J544" s="31"/>
      <c r="K544" s="32"/>
    </row>
    <row r="545" spans="1:11" ht="15.75" customHeight="1" thickBot="1">
      <c r="A545" s="33"/>
      <c r="B545" s="34" t="s">
        <v>21</v>
      </c>
      <c r="C545" s="35"/>
      <c r="D545" s="24"/>
      <c r="E545" s="24"/>
      <c r="F545" s="24"/>
      <c r="G545" s="24"/>
      <c r="H545" s="24"/>
      <c r="I545" s="36">
        <f t="shared" si="30"/>
        <v>0</v>
      </c>
      <c r="J545" s="24"/>
      <c r="K545" s="37"/>
    </row>
    <row r="546" spans="1:11" ht="15.75" customHeight="1">
      <c r="A546" s="38" t="s">
        <v>22</v>
      </c>
      <c r="B546" s="39" t="s">
        <v>23</v>
      </c>
      <c r="C546" s="40"/>
      <c r="D546" s="41"/>
      <c r="E546" s="41"/>
      <c r="F546" s="41"/>
      <c r="G546" s="41"/>
      <c r="H546" s="41"/>
      <c r="I546" s="42">
        <f t="shared" si="30"/>
        <v>0</v>
      </c>
      <c r="J546" s="31"/>
      <c r="K546" s="32"/>
    </row>
    <row r="547" spans="1:11" ht="15.75" customHeight="1" thickBot="1">
      <c r="A547" s="33"/>
      <c r="B547" s="34" t="s">
        <v>24</v>
      </c>
      <c r="C547" s="35"/>
      <c r="D547" s="24"/>
      <c r="E547" s="24"/>
      <c r="F547" s="24"/>
      <c r="G547" s="24"/>
      <c r="H547" s="24"/>
      <c r="I547" s="36">
        <f t="shared" si="30"/>
        <v>0</v>
      </c>
      <c r="J547" s="24"/>
      <c r="K547" s="37"/>
    </row>
    <row r="548" spans="1:11" ht="15.75" customHeight="1">
      <c r="A548" s="38" t="s">
        <v>25</v>
      </c>
      <c r="B548" s="39" t="s">
        <v>26</v>
      </c>
      <c r="C548" s="40"/>
      <c r="D548" s="41"/>
      <c r="E548" s="41"/>
      <c r="F548" s="41"/>
      <c r="G548" s="41"/>
      <c r="H548" s="41"/>
      <c r="I548" s="42">
        <f t="shared" si="30"/>
        <v>0</v>
      </c>
      <c r="J548" s="31"/>
      <c r="K548" s="32"/>
    </row>
    <row r="549" spans="1:11" ht="15.75" customHeight="1" thickBot="1">
      <c r="A549" s="38"/>
      <c r="B549" s="39" t="s">
        <v>27</v>
      </c>
      <c r="C549" s="43"/>
      <c r="D549" s="31"/>
      <c r="E549" s="31"/>
      <c r="F549" s="31"/>
      <c r="G549" s="31"/>
      <c r="H549" s="31"/>
      <c r="I549" s="44">
        <f t="shared" si="30"/>
        <v>0</v>
      </c>
      <c r="J549" s="31"/>
      <c r="K549" s="32"/>
    </row>
    <row r="550" spans="1:11" ht="15.75" customHeight="1">
      <c r="A550" s="26" t="s">
        <v>28</v>
      </c>
      <c r="B550" s="45" t="s">
        <v>29</v>
      </c>
      <c r="C550" s="28"/>
      <c r="D550" s="29"/>
      <c r="E550" s="29"/>
      <c r="F550" s="29"/>
      <c r="G550" s="29"/>
      <c r="H550" s="29"/>
      <c r="I550" s="30">
        <f t="shared" si="30"/>
        <v>0</v>
      </c>
      <c r="J550" s="29"/>
      <c r="K550" s="46"/>
    </row>
    <row r="551" spans="1:11" ht="15.75" customHeight="1" thickBot="1">
      <c r="A551" s="38"/>
      <c r="B551" s="39" t="s">
        <v>30</v>
      </c>
      <c r="C551" s="40"/>
      <c r="D551" s="41"/>
      <c r="E551" s="41"/>
      <c r="F551" s="41"/>
      <c r="G551" s="41"/>
      <c r="H551" s="41"/>
      <c r="I551" s="42">
        <f t="shared" si="30"/>
        <v>0</v>
      </c>
      <c r="J551" s="31"/>
      <c r="K551" s="32"/>
    </row>
    <row r="552" spans="1:11" ht="15.75" customHeight="1">
      <c r="A552" s="26" t="s">
        <v>31</v>
      </c>
      <c r="B552" s="45" t="s">
        <v>32</v>
      </c>
      <c r="C552" s="28"/>
      <c r="D552" s="29"/>
      <c r="E552" s="29"/>
      <c r="F552" s="29"/>
      <c r="G552" s="29"/>
      <c r="H552" s="29"/>
      <c r="I552" s="30">
        <f t="shared" si="30"/>
        <v>0</v>
      </c>
      <c r="J552" s="29"/>
      <c r="K552" s="46"/>
    </row>
    <row r="553" spans="1:11" ht="15.75" customHeight="1" thickBot="1">
      <c r="A553" s="38"/>
      <c r="B553" s="39" t="s">
        <v>33</v>
      </c>
      <c r="C553" s="40"/>
      <c r="D553" s="41"/>
      <c r="E553" s="41"/>
      <c r="F553" s="41"/>
      <c r="G553" s="41"/>
      <c r="H553" s="41"/>
      <c r="I553" s="42">
        <f t="shared" si="30"/>
        <v>0</v>
      </c>
      <c r="J553" s="31"/>
      <c r="K553" s="32"/>
    </row>
    <row r="554" spans="1:11" ht="15.75" customHeight="1">
      <c r="A554" s="26" t="s">
        <v>35</v>
      </c>
      <c r="B554" s="45" t="s">
        <v>36</v>
      </c>
      <c r="C554" s="28"/>
      <c r="D554" s="29"/>
      <c r="E554" s="29"/>
      <c r="F554" s="29"/>
      <c r="G554" s="29"/>
      <c r="H554" s="29"/>
      <c r="I554" s="30">
        <f t="shared" si="30"/>
        <v>0</v>
      </c>
      <c r="J554" s="29"/>
      <c r="K554" s="46"/>
    </row>
    <row r="555" spans="1:11" ht="15.75" customHeight="1">
      <c r="A555" s="38"/>
      <c r="B555" s="39" t="s">
        <v>39</v>
      </c>
      <c r="C555" s="40"/>
      <c r="D555" s="41"/>
      <c r="E555" s="41"/>
      <c r="F555" s="41"/>
      <c r="G555" s="41"/>
      <c r="H555" s="41"/>
      <c r="I555" s="42">
        <f t="shared" si="30"/>
        <v>0</v>
      </c>
      <c r="J555" s="31"/>
      <c r="K555" s="32"/>
    </row>
    <row r="556" spans="1:11" ht="15.75" customHeight="1" thickBot="1">
      <c r="A556" s="33"/>
      <c r="B556" s="34" t="s">
        <v>40</v>
      </c>
      <c r="C556" s="35"/>
      <c r="D556" s="24"/>
      <c r="E556" s="24"/>
      <c r="F556" s="24"/>
      <c r="G556" s="24"/>
      <c r="H556" s="24"/>
      <c r="I556" s="36">
        <f t="shared" si="30"/>
        <v>0</v>
      </c>
      <c r="J556" s="24"/>
      <c r="K556" s="37"/>
    </row>
    <row r="557" spans="1:11" ht="15.75" customHeight="1">
      <c r="A557" s="38" t="s">
        <v>41</v>
      </c>
      <c r="B557" s="39" t="s">
        <v>42</v>
      </c>
      <c r="C557" s="40"/>
      <c r="D557" s="41"/>
      <c r="E557" s="41"/>
      <c r="F557" s="41"/>
      <c r="G557" s="41"/>
      <c r="H557" s="41"/>
      <c r="I557" s="42">
        <f t="shared" si="30"/>
        <v>0</v>
      </c>
      <c r="J557" s="31"/>
      <c r="K557" s="32"/>
    </row>
    <row r="558" spans="1:11" ht="15.75" customHeight="1" thickBot="1">
      <c r="A558" s="33"/>
      <c r="B558" s="34" t="s">
        <v>46</v>
      </c>
      <c r="C558" s="35"/>
      <c r="D558" s="24"/>
      <c r="E558" s="24"/>
      <c r="F558" s="24"/>
      <c r="G558" s="24"/>
      <c r="H558" s="24"/>
      <c r="I558" s="36">
        <f t="shared" si="30"/>
        <v>0</v>
      </c>
      <c r="J558" s="24"/>
      <c r="K558" s="37"/>
    </row>
    <row r="559" spans="1:11" ht="15.75" customHeight="1">
      <c r="A559" s="38" t="s">
        <v>47</v>
      </c>
      <c r="B559" s="39" t="s">
        <v>48</v>
      </c>
      <c r="C559" s="40"/>
      <c r="D559" s="41"/>
      <c r="E559" s="41">
        <v>0.3</v>
      </c>
      <c r="F559" s="41"/>
      <c r="G559" s="41"/>
      <c r="H559" s="41"/>
      <c r="I559" s="42">
        <f t="shared" si="30"/>
        <v>0.3</v>
      </c>
      <c r="J559" s="31"/>
      <c r="K559" s="32"/>
    </row>
    <row r="560" spans="1:11" ht="15.75" customHeight="1" thickBot="1">
      <c r="A560" s="38"/>
      <c r="B560" s="39" t="s">
        <v>49</v>
      </c>
      <c r="C560" s="43"/>
      <c r="D560" s="31"/>
      <c r="E560" s="31"/>
      <c r="F560" s="31"/>
      <c r="G560" s="31"/>
      <c r="H560" s="31"/>
      <c r="I560" s="44">
        <f t="shared" si="30"/>
        <v>0</v>
      </c>
      <c r="J560" s="31"/>
      <c r="K560" s="32"/>
    </row>
    <row r="561" spans="1:11" ht="15.75" customHeight="1">
      <c r="A561" s="26" t="s">
        <v>50</v>
      </c>
      <c r="B561" s="45" t="s">
        <v>51</v>
      </c>
      <c r="C561" s="28"/>
      <c r="D561" s="29"/>
      <c r="E561" s="29">
        <v>2</v>
      </c>
      <c r="F561" s="29"/>
      <c r="G561" s="29"/>
      <c r="H561" s="29"/>
      <c r="I561" s="30">
        <f t="shared" si="30"/>
        <v>2</v>
      </c>
      <c r="J561" s="29"/>
      <c r="K561" s="46"/>
    </row>
    <row r="562" spans="1:11" ht="15.75" customHeight="1" thickBot="1">
      <c r="A562" s="38"/>
      <c r="B562" s="39" t="s">
        <v>52</v>
      </c>
      <c r="C562" s="40"/>
      <c r="D562" s="41"/>
      <c r="E562" s="41"/>
      <c r="F562" s="41"/>
      <c r="G562" s="41"/>
      <c r="H562" s="41"/>
      <c r="I562" s="42">
        <f t="shared" si="30"/>
        <v>0</v>
      </c>
      <c r="J562" s="31"/>
      <c r="K562" s="32"/>
    </row>
    <row r="563" spans="1:11" ht="15.75" customHeight="1">
      <c r="A563" s="26" t="s">
        <v>53</v>
      </c>
      <c r="B563" s="45" t="s">
        <v>54</v>
      </c>
      <c r="C563" s="28"/>
      <c r="D563" s="29"/>
      <c r="E563" s="29"/>
      <c r="F563" s="29"/>
      <c r="G563" s="29"/>
      <c r="H563" s="29"/>
      <c r="I563" s="30">
        <f t="shared" si="30"/>
        <v>0</v>
      </c>
      <c r="J563" s="29"/>
      <c r="K563" s="46"/>
    </row>
    <row r="564" spans="1:11" ht="15.75" customHeight="1" thickBot="1">
      <c r="A564" s="38"/>
      <c r="B564" s="39" t="s">
        <v>55</v>
      </c>
      <c r="C564" s="40"/>
      <c r="D564" s="41"/>
      <c r="E564" s="41"/>
      <c r="F564" s="41"/>
      <c r="G564" s="41"/>
      <c r="H564" s="41"/>
      <c r="I564" s="42">
        <f t="shared" si="30"/>
        <v>0</v>
      </c>
      <c r="J564" s="31"/>
      <c r="K564" s="32"/>
    </row>
    <row r="565" spans="1:11" ht="15.75" customHeight="1">
      <c r="A565" s="26" t="s">
        <v>56</v>
      </c>
      <c r="B565" s="45" t="s">
        <v>57</v>
      </c>
      <c r="C565" s="28"/>
      <c r="D565" s="29"/>
      <c r="E565" s="29"/>
      <c r="F565" s="29">
        <v>18</v>
      </c>
      <c r="G565" s="29"/>
      <c r="H565" s="29"/>
      <c r="I565" s="30">
        <f t="shared" si="30"/>
        <v>18</v>
      </c>
      <c r="J565" s="29"/>
      <c r="K565" s="46"/>
    </row>
    <row r="566" spans="1:11" ht="15.75" customHeight="1">
      <c r="A566" s="38"/>
      <c r="B566" s="39" t="s">
        <v>58</v>
      </c>
      <c r="C566" s="40"/>
      <c r="D566" s="41"/>
      <c r="E566" s="41"/>
      <c r="F566" s="41"/>
      <c r="G566" s="41">
        <v>5</v>
      </c>
      <c r="H566" s="41"/>
      <c r="I566" s="42">
        <f t="shared" si="30"/>
        <v>5</v>
      </c>
      <c r="J566" s="31"/>
      <c r="K566" s="32"/>
    </row>
    <row r="567" spans="1:11" ht="15.75" customHeight="1" thickBot="1">
      <c r="A567" s="33"/>
      <c r="B567" s="34" t="s">
        <v>59</v>
      </c>
      <c r="C567" s="35"/>
      <c r="D567" s="24"/>
      <c r="E567" s="24"/>
      <c r="F567" s="24"/>
      <c r="G567" s="24">
        <v>5</v>
      </c>
      <c r="H567" s="24"/>
      <c r="I567" s="36">
        <f t="shared" si="30"/>
        <v>5</v>
      </c>
      <c r="J567" s="24"/>
      <c r="K567" s="37"/>
    </row>
    <row r="568" spans="1:11" ht="15.75" customHeight="1">
      <c r="A568" s="38" t="s">
        <v>60</v>
      </c>
      <c r="B568" s="39" t="s">
        <v>61</v>
      </c>
      <c r="C568" s="40"/>
      <c r="D568" s="41"/>
      <c r="E568" s="41"/>
      <c r="F568" s="41"/>
      <c r="G568" s="41"/>
      <c r="H568" s="41"/>
      <c r="I568" s="42">
        <f t="shared" si="30"/>
        <v>0</v>
      </c>
      <c r="J568" s="31"/>
      <c r="K568" s="32"/>
    </row>
    <row r="569" spans="1:11" ht="15.75" customHeight="1" thickBot="1">
      <c r="A569" s="33"/>
      <c r="B569" s="34" t="s">
        <v>62</v>
      </c>
      <c r="C569" s="35"/>
      <c r="D569" s="24"/>
      <c r="E569" s="24"/>
      <c r="F569" s="24"/>
      <c r="G569" s="24"/>
      <c r="H569" s="24"/>
      <c r="I569" s="36">
        <f t="shared" si="30"/>
        <v>0</v>
      </c>
      <c r="J569" s="24"/>
      <c r="K569" s="37"/>
    </row>
    <row r="570" spans="1:11" ht="15.75" customHeight="1" thickBot="1">
      <c r="A570" s="50" t="s">
        <v>15</v>
      </c>
      <c r="B570" s="51"/>
      <c r="C570" s="35">
        <f aca="true" t="shared" si="31" ref="C570:H570">SUM(C544:C569)</f>
        <v>0</v>
      </c>
      <c r="D570" s="24">
        <f t="shared" si="31"/>
        <v>0</v>
      </c>
      <c r="E570" s="24">
        <f t="shared" si="31"/>
        <v>2.3</v>
      </c>
      <c r="F570" s="24">
        <f t="shared" si="31"/>
        <v>18</v>
      </c>
      <c r="G570" s="24">
        <f t="shared" si="31"/>
        <v>10</v>
      </c>
      <c r="H570" s="24">
        <f t="shared" si="31"/>
        <v>0</v>
      </c>
      <c r="I570" s="36">
        <f t="shared" si="30"/>
        <v>30.3</v>
      </c>
      <c r="J570" s="24">
        <f>SUM(J544:J569)</f>
        <v>0</v>
      </c>
      <c r="K570" s="37">
        <f>SUM(K544:K569)</f>
        <v>0</v>
      </c>
    </row>
    <row r="574" spans="1:9" ht="15.75" customHeight="1">
      <c r="A574" s="1" t="s">
        <v>2</v>
      </c>
      <c r="B574" s="2"/>
      <c r="C574" s="3"/>
      <c r="E574" s="5"/>
      <c r="F574" s="6" t="s">
        <v>3</v>
      </c>
      <c r="G574" s="5"/>
      <c r="I574" s="7"/>
    </row>
    <row r="575" spans="1:9" ht="27" customHeight="1" thickBot="1">
      <c r="A575" s="1" t="s">
        <v>4</v>
      </c>
      <c r="C575" s="3"/>
      <c r="D575" s="10" t="s">
        <v>5</v>
      </c>
      <c r="E575" s="52" t="s">
        <v>79</v>
      </c>
      <c r="H575" s="5"/>
      <c r="I575" s="7"/>
    </row>
    <row r="576" spans="1:11" ht="15.75" customHeight="1">
      <c r="A576" s="12" t="s">
        <v>7</v>
      </c>
      <c r="B576" s="13" t="s">
        <v>8</v>
      </c>
      <c r="C576" s="14" t="s">
        <v>9</v>
      </c>
      <c r="D576" s="15" t="s">
        <v>10</v>
      </c>
      <c r="E576" s="15" t="s">
        <v>11</v>
      </c>
      <c r="F576" s="15" t="s">
        <v>12</v>
      </c>
      <c r="G576" s="15" t="s">
        <v>13</v>
      </c>
      <c r="H576" s="15" t="s">
        <v>14</v>
      </c>
      <c r="I576" s="16" t="s">
        <v>15</v>
      </c>
      <c r="J576" s="17" t="s">
        <v>16</v>
      </c>
      <c r="K576" s="18"/>
    </row>
    <row r="577" spans="1:11" ht="15.75" customHeight="1" thickBot="1">
      <c r="A577" s="19"/>
      <c r="B577" s="20"/>
      <c r="C577" s="21"/>
      <c r="D577" s="22"/>
      <c r="E577" s="22"/>
      <c r="F577" s="22"/>
      <c r="G577" s="22"/>
      <c r="H577" s="22"/>
      <c r="I577" s="23"/>
      <c r="J577" s="24" t="s">
        <v>17</v>
      </c>
      <c r="K577" s="25" t="s">
        <v>18</v>
      </c>
    </row>
    <row r="578" spans="1:11" ht="15.75" customHeight="1">
      <c r="A578" s="26" t="s">
        <v>19</v>
      </c>
      <c r="B578" s="27" t="s">
        <v>20</v>
      </c>
      <c r="C578" s="28"/>
      <c r="D578" s="29"/>
      <c r="E578" s="29"/>
      <c r="F578" s="29"/>
      <c r="G578" s="29"/>
      <c r="H578" s="29"/>
      <c r="I578" s="30">
        <f aca="true" t="shared" si="32" ref="I578:I604">SUM(C578:H578)</f>
        <v>0</v>
      </c>
      <c r="J578" s="31"/>
      <c r="K578" s="32"/>
    </row>
    <row r="579" spans="1:11" ht="15.75" customHeight="1" thickBot="1">
      <c r="A579" s="33"/>
      <c r="B579" s="34" t="s">
        <v>21</v>
      </c>
      <c r="C579" s="35"/>
      <c r="D579" s="24"/>
      <c r="E579" s="24"/>
      <c r="F579" s="24"/>
      <c r="G579" s="24"/>
      <c r="H579" s="24"/>
      <c r="I579" s="36">
        <f t="shared" si="32"/>
        <v>0</v>
      </c>
      <c r="J579" s="24"/>
      <c r="K579" s="37"/>
    </row>
    <row r="580" spans="1:11" ht="15.75" customHeight="1">
      <c r="A580" s="38" t="s">
        <v>22</v>
      </c>
      <c r="B580" s="39" t="s">
        <v>23</v>
      </c>
      <c r="C580" s="40"/>
      <c r="D580" s="41"/>
      <c r="E580" s="41"/>
      <c r="F580" s="41"/>
      <c r="G580" s="41"/>
      <c r="H580" s="41"/>
      <c r="I580" s="42">
        <f t="shared" si="32"/>
        <v>0</v>
      </c>
      <c r="J580" s="31"/>
      <c r="K580" s="32"/>
    </row>
    <row r="581" spans="1:11" ht="15.75" customHeight="1" thickBot="1">
      <c r="A581" s="33"/>
      <c r="B581" s="34" t="s">
        <v>24</v>
      </c>
      <c r="C581" s="35"/>
      <c r="D581" s="24"/>
      <c r="E581" s="24"/>
      <c r="F581" s="24"/>
      <c r="G581" s="24"/>
      <c r="H581" s="24"/>
      <c r="I581" s="36">
        <f t="shared" si="32"/>
        <v>0</v>
      </c>
      <c r="J581" s="24"/>
      <c r="K581" s="37"/>
    </row>
    <row r="582" spans="1:11" ht="15.75" customHeight="1">
      <c r="A582" s="38" t="s">
        <v>25</v>
      </c>
      <c r="B582" s="39" t="s">
        <v>26</v>
      </c>
      <c r="C582" s="40"/>
      <c r="D582" s="41"/>
      <c r="E582" s="41"/>
      <c r="F582" s="41"/>
      <c r="G582" s="41"/>
      <c r="H582" s="41"/>
      <c r="I582" s="42">
        <f t="shared" si="32"/>
        <v>0</v>
      </c>
      <c r="J582" s="31"/>
      <c r="K582" s="32"/>
    </row>
    <row r="583" spans="1:11" ht="15.75" customHeight="1" thickBot="1">
      <c r="A583" s="38"/>
      <c r="B583" s="39" t="s">
        <v>27</v>
      </c>
      <c r="C583" s="43"/>
      <c r="D583" s="31"/>
      <c r="E583" s="31"/>
      <c r="F583" s="31"/>
      <c r="G583" s="31"/>
      <c r="H583" s="31"/>
      <c r="I583" s="44">
        <f t="shared" si="32"/>
        <v>0</v>
      </c>
      <c r="J583" s="31"/>
      <c r="K583" s="32"/>
    </row>
    <row r="584" spans="1:11" ht="15.75" customHeight="1">
      <c r="A584" s="26" t="s">
        <v>28</v>
      </c>
      <c r="B584" s="45" t="s">
        <v>29</v>
      </c>
      <c r="C584" s="28"/>
      <c r="D584" s="29"/>
      <c r="E584" s="29"/>
      <c r="F584" s="29"/>
      <c r="G584" s="29"/>
      <c r="H584" s="29"/>
      <c r="I584" s="30">
        <f t="shared" si="32"/>
        <v>0</v>
      </c>
      <c r="J584" s="29"/>
      <c r="K584" s="46"/>
    </row>
    <row r="585" spans="1:11" ht="15.75" customHeight="1" thickBot="1">
      <c r="A585" s="38"/>
      <c r="B585" s="39" t="s">
        <v>30</v>
      </c>
      <c r="C585" s="40"/>
      <c r="D585" s="41"/>
      <c r="E585" s="41"/>
      <c r="F585" s="41"/>
      <c r="G585" s="41"/>
      <c r="H585" s="41"/>
      <c r="I585" s="42">
        <f t="shared" si="32"/>
        <v>0</v>
      </c>
      <c r="J585" s="31"/>
      <c r="K585" s="32"/>
    </row>
    <row r="586" spans="1:11" ht="15.75" customHeight="1">
      <c r="A586" s="26" t="s">
        <v>31</v>
      </c>
      <c r="B586" s="45" t="s">
        <v>32</v>
      </c>
      <c r="C586" s="28"/>
      <c r="D586" s="29"/>
      <c r="E586" s="29"/>
      <c r="F586" s="29"/>
      <c r="G586" s="29"/>
      <c r="H586" s="29"/>
      <c r="I586" s="30">
        <f t="shared" si="32"/>
        <v>0</v>
      </c>
      <c r="J586" s="29"/>
      <c r="K586" s="46"/>
    </row>
    <row r="587" spans="1:11" ht="15.75" customHeight="1" thickBot="1">
      <c r="A587" s="38"/>
      <c r="B587" s="39" t="s">
        <v>33</v>
      </c>
      <c r="C587" s="40"/>
      <c r="D587" s="41"/>
      <c r="E587" s="41"/>
      <c r="F587" s="41"/>
      <c r="G587" s="41"/>
      <c r="H587" s="41"/>
      <c r="I587" s="42">
        <f t="shared" si="32"/>
        <v>0</v>
      </c>
      <c r="J587" s="31"/>
      <c r="K587" s="32"/>
    </row>
    <row r="588" spans="1:11" ht="15.75" customHeight="1">
      <c r="A588" s="26" t="s">
        <v>35</v>
      </c>
      <c r="B588" s="45" t="s">
        <v>36</v>
      </c>
      <c r="C588" s="28"/>
      <c r="D588" s="29"/>
      <c r="E588" s="29"/>
      <c r="F588" s="29"/>
      <c r="G588" s="29"/>
      <c r="H588" s="29"/>
      <c r="I588" s="30">
        <f t="shared" si="32"/>
        <v>0</v>
      </c>
      <c r="J588" s="29"/>
      <c r="K588" s="46"/>
    </row>
    <row r="589" spans="1:11" ht="15.75" customHeight="1">
      <c r="A589" s="38"/>
      <c r="B589" s="39" t="s">
        <v>39</v>
      </c>
      <c r="C589" s="40"/>
      <c r="D589" s="41"/>
      <c r="E589" s="41"/>
      <c r="F589" s="41"/>
      <c r="G589" s="41"/>
      <c r="H589" s="41"/>
      <c r="I589" s="42">
        <f t="shared" si="32"/>
        <v>0</v>
      </c>
      <c r="J589" s="31"/>
      <c r="K589" s="32"/>
    </row>
    <row r="590" spans="1:11" ht="15.75" customHeight="1" thickBot="1">
      <c r="A590" s="33"/>
      <c r="B590" s="34" t="s">
        <v>40</v>
      </c>
      <c r="C590" s="35"/>
      <c r="D590" s="24"/>
      <c r="E590" s="24"/>
      <c r="F590" s="24"/>
      <c r="G590" s="24"/>
      <c r="H590" s="24"/>
      <c r="I590" s="36">
        <f t="shared" si="32"/>
        <v>0</v>
      </c>
      <c r="J590" s="24"/>
      <c r="K590" s="37"/>
    </row>
    <row r="591" spans="1:11" ht="15.75" customHeight="1">
      <c r="A591" s="38" t="s">
        <v>41</v>
      </c>
      <c r="B591" s="39" t="s">
        <v>42</v>
      </c>
      <c r="C591" s="40"/>
      <c r="D591" s="41"/>
      <c r="E591" s="41"/>
      <c r="F591" s="41"/>
      <c r="G591" s="41"/>
      <c r="H591" s="41"/>
      <c r="I591" s="42">
        <f t="shared" si="32"/>
        <v>0</v>
      </c>
      <c r="J591" s="31"/>
      <c r="K591" s="32"/>
    </row>
    <row r="592" spans="1:11" ht="15.75" customHeight="1" thickBot="1">
      <c r="A592" s="33"/>
      <c r="B592" s="34" t="s">
        <v>46</v>
      </c>
      <c r="C592" s="35"/>
      <c r="D592" s="24"/>
      <c r="E592" s="24"/>
      <c r="F592" s="24"/>
      <c r="G592" s="24"/>
      <c r="H592" s="24"/>
      <c r="I592" s="36">
        <f t="shared" si="32"/>
        <v>0</v>
      </c>
      <c r="J592" s="24"/>
      <c r="K592" s="37"/>
    </row>
    <row r="593" spans="1:11" ht="15.75" customHeight="1">
      <c r="A593" s="38" t="s">
        <v>47</v>
      </c>
      <c r="B593" s="39" t="s">
        <v>48</v>
      </c>
      <c r="C593" s="40"/>
      <c r="D593" s="41"/>
      <c r="E593" s="41">
        <v>0.3</v>
      </c>
      <c r="F593" s="41"/>
      <c r="G593" s="41"/>
      <c r="H593" s="41"/>
      <c r="I593" s="42">
        <f t="shared" si="32"/>
        <v>0.3</v>
      </c>
      <c r="J593" s="31"/>
      <c r="K593" s="32"/>
    </row>
    <row r="594" spans="1:11" ht="15.75" customHeight="1" thickBot="1">
      <c r="A594" s="38"/>
      <c r="B594" s="39" t="s">
        <v>49</v>
      </c>
      <c r="C594" s="43"/>
      <c r="D594" s="31"/>
      <c r="E594" s="31"/>
      <c r="F594" s="31"/>
      <c r="G594" s="31"/>
      <c r="H594" s="31"/>
      <c r="I594" s="44">
        <f t="shared" si="32"/>
        <v>0</v>
      </c>
      <c r="J594" s="31"/>
      <c r="K594" s="32"/>
    </row>
    <row r="595" spans="1:11" ht="15.75" customHeight="1">
      <c r="A595" s="26" t="s">
        <v>50</v>
      </c>
      <c r="B595" s="45" t="s">
        <v>51</v>
      </c>
      <c r="C595" s="28"/>
      <c r="D595" s="29"/>
      <c r="E595" s="29"/>
      <c r="F595" s="29"/>
      <c r="G595" s="29"/>
      <c r="H595" s="29"/>
      <c r="I595" s="30">
        <f t="shared" si="32"/>
        <v>0</v>
      </c>
      <c r="J595" s="29"/>
      <c r="K595" s="46"/>
    </row>
    <row r="596" spans="1:11" ht="15.75" customHeight="1" thickBot="1">
      <c r="A596" s="38"/>
      <c r="B596" s="39" t="s">
        <v>52</v>
      </c>
      <c r="C596" s="40"/>
      <c r="D596" s="41"/>
      <c r="E596" s="41"/>
      <c r="F596" s="41"/>
      <c r="G596" s="41"/>
      <c r="H596" s="41"/>
      <c r="I596" s="42">
        <f t="shared" si="32"/>
        <v>0</v>
      </c>
      <c r="J596" s="31"/>
      <c r="K596" s="32"/>
    </row>
    <row r="597" spans="1:11" ht="15.75" customHeight="1">
      <c r="A597" s="26" t="s">
        <v>53</v>
      </c>
      <c r="B597" s="45" t="s">
        <v>54</v>
      </c>
      <c r="C597" s="28"/>
      <c r="D597" s="29"/>
      <c r="E597" s="29"/>
      <c r="F597" s="29"/>
      <c r="G597" s="29">
        <v>1.5</v>
      </c>
      <c r="H597" s="29"/>
      <c r="I597" s="30">
        <f t="shared" si="32"/>
        <v>1.5</v>
      </c>
      <c r="J597" s="29"/>
      <c r="K597" s="46"/>
    </row>
    <row r="598" spans="1:11" ht="15.75" customHeight="1" thickBot="1">
      <c r="A598" s="38"/>
      <c r="B598" s="39" t="s">
        <v>55</v>
      </c>
      <c r="C598" s="40"/>
      <c r="D598" s="41"/>
      <c r="E598" s="41"/>
      <c r="F598" s="41"/>
      <c r="G598" s="41">
        <v>1.75</v>
      </c>
      <c r="H598" s="41"/>
      <c r="I598" s="42">
        <f t="shared" si="32"/>
        <v>1.75</v>
      </c>
      <c r="J598" s="31"/>
      <c r="K598" s="32"/>
    </row>
    <row r="599" spans="1:11" ht="15.75" customHeight="1">
      <c r="A599" s="26" t="s">
        <v>56</v>
      </c>
      <c r="B599" s="45" t="s">
        <v>57</v>
      </c>
      <c r="C599" s="28"/>
      <c r="D599" s="29"/>
      <c r="E599" s="29"/>
      <c r="F599" s="29"/>
      <c r="G599" s="29">
        <v>4.75</v>
      </c>
      <c r="H599" s="29"/>
      <c r="I599" s="30">
        <f t="shared" si="32"/>
        <v>4.75</v>
      </c>
      <c r="J599" s="29"/>
      <c r="K599" s="46"/>
    </row>
    <row r="600" spans="1:11" ht="15.75" customHeight="1">
      <c r="A600" s="38"/>
      <c r="B600" s="39" t="s">
        <v>58</v>
      </c>
      <c r="C600" s="40"/>
      <c r="D600" s="41"/>
      <c r="E600" s="41"/>
      <c r="F600" s="41"/>
      <c r="G600" s="41">
        <v>5</v>
      </c>
      <c r="H600" s="41"/>
      <c r="I600" s="42">
        <f t="shared" si="32"/>
        <v>5</v>
      </c>
      <c r="J600" s="31"/>
      <c r="K600" s="32"/>
    </row>
    <row r="601" spans="1:11" ht="15.75" customHeight="1" thickBot="1">
      <c r="A601" s="33"/>
      <c r="B601" s="34" t="s">
        <v>59</v>
      </c>
      <c r="C601" s="35"/>
      <c r="D601" s="24"/>
      <c r="E601" s="24"/>
      <c r="F601" s="24"/>
      <c r="G601" s="24">
        <v>5</v>
      </c>
      <c r="H601" s="24"/>
      <c r="I601" s="36">
        <f t="shared" si="32"/>
        <v>5</v>
      </c>
      <c r="J601" s="24"/>
      <c r="K601" s="37"/>
    </row>
    <row r="602" spans="1:11" ht="15.75" customHeight="1">
      <c r="A602" s="38" t="s">
        <v>60</v>
      </c>
      <c r="B602" s="39" t="s">
        <v>61</v>
      </c>
      <c r="C602" s="40"/>
      <c r="D602" s="41"/>
      <c r="E602" s="41"/>
      <c r="F602" s="41"/>
      <c r="G602" s="41"/>
      <c r="H602" s="41"/>
      <c r="I602" s="42">
        <f t="shared" si="32"/>
        <v>0</v>
      </c>
      <c r="J602" s="31"/>
      <c r="K602" s="32"/>
    </row>
    <row r="603" spans="1:11" ht="15.75" customHeight="1" thickBot="1">
      <c r="A603" s="33"/>
      <c r="B603" s="34" t="s">
        <v>62</v>
      </c>
      <c r="C603" s="35"/>
      <c r="D603" s="24"/>
      <c r="E603" s="24"/>
      <c r="F603" s="24"/>
      <c r="G603" s="24">
        <v>0.25</v>
      </c>
      <c r="H603" s="24"/>
      <c r="I603" s="36">
        <f t="shared" si="32"/>
        <v>0.25</v>
      </c>
      <c r="J603" s="24"/>
      <c r="K603" s="37"/>
    </row>
    <row r="604" spans="1:11" ht="15.75" customHeight="1" thickBot="1">
      <c r="A604" s="50" t="s">
        <v>15</v>
      </c>
      <c r="B604" s="51"/>
      <c r="C604" s="35">
        <f aca="true" t="shared" si="33" ref="C604:H604">SUM(C578:C603)</f>
        <v>0</v>
      </c>
      <c r="D604" s="24">
        <f t="shared" si="33"/>
        <v>0</v>
      </c>
      <c r="E604" s="24">
        <f t="shared" si="33"/>
        <v>0.3</v>
      </c>
      <c r="F604" s="24">
        <f t="shared" si="33"/>
        <v>0</v>
      </c>
      <c r="G604" s="24">
        <f t="shared" si="33"/>
        <v>18.25</v>
      </c>
      <c r="H604" s="24">
        <f t="shared" si="33"/>
        <v>0</v>
      </c>
      <c r="I604" s="36">
        <f t="shared" si="32"/>
        <v>18.55</v>
      </c>
      <c r="J604" s="24">
        <f>SUM(J578:J603)</f>
        <v>0</v>
      </c>
      <c r="K604" s="37">
        <f>SUM(K578:K603)</f>
        <v>0</v>
      </c>
    </row>
    <row r="608" spans="1:9" ht="15.75" customHeight="1">
      <c r="A608" s="1" t="s">
        <v>2</v>
      </c>
      <c r="B608" s="2"/>
      <c r="C608" s="3"/>
      <c r="E608" s="5"/>
      <c r="F608" s="6" t="s">
        <v>3</v>
      </c>
      <c r="G608" s="5"/>
      <c r="I608" s="7"/>
    </row>
    <row r="609" spans="1:9" ht="27" customHeight="1" thickBot="1">
      <c r="A609" s="1" t="s">
        <v>4</v>
      </c>
      <c r="C609" s="3"/>
      <c r="D609" s="10" t="s">
        <v>5</v>
      </c>
      <c r="E609" s="52" t="s">
        <v>80</v>
      </c>
      <c r="H609" s="5"/>
      <c r="I609" s="7"/>
    </row>
    <row r="610" spans="1:11" ht="15.75" customHeight="1">
      <c r="A610" s="12" t="s">
        <v>7</v>
      </c>
      <c r="B610" s="13" t="s">
        <v>8</v>
      </c>
      <c r="C610" s="14" t="s">
        <v>9</v>
      </c>
      <c r="D610" s="15" t="s">
        <v>10</v>
      </c>
      <c r="E610" s="15" t="s">
        <v>11</v>
      </c>
      <c r="F610" s="15" t="s">
        <v>12</v>
      </c>
      <c r="G610" s="15" t="s">
        <v>13</v>
      </c>
      <c r="H610" s="15" t="s">
        <v>14</v>
      </c>
      <c r="I610" s="16" t="s">
        <v>15</v>
      </c>
      <c r="J610" s="17" t="s">
        <v>16</v>
      </c>
      <c r="K610" s="18"/>
    </row>
    <row r="611" spans="1:11" ht="15.75" customHeight="1" thickBot="1">
      <c r="A611" s="19"/>
      <c r="B611" s="20"/>
      <c r="C611" s="21"/>
      <c r="D611" s="22"/>
      <c r="E611" s="22"/>
      <c r="F611" s="22"/>
      <c r="G611" s="22"/>
      <c r="H611" s="22"/>
      <c r="I611" s="23"/>
      <c r="J611" s="24" t="s">
        <v>17</v>
      </c>
      <c r="K611" s="25" t="s">
        <v>18</v>
      </c>
    </row>
    <row r="612" spans="1:11" ht="15.75" customHeight="1">
      <c r="A612" s="26" t="s">
        <v>19</v>
      </c>
      <c r="B612" s="27" t="s">
        <v>20</v>
      </c>
      <c r="C612" s="28"/>
      <c r="D612" s="29"/>
      <c r="E612" s="29"/>
      <c r="F612" s="29"/>
      <c r="G612" s="29"/>
      <c r="H612" s="29"/>
      <c r="I612" s="30">
        <f aca="true" t="shared" si="34" ref="I612:I638">SUM(C612:H612)</f>
        <v>0</v>
      </c>
      <c r="J612" s="31"/>
      <c r="K612" s="32"/>
    </row>
    <row r="613" spans="1:11" ht="15.75" customHeight="1" thickBot="1">
      <c r="A613" s="33"/>
      <c r="B613" s="34" t="s">
        <v>21</v>
      </c>
      <c r="C613" s="35"/>
      <c r="D613" s="24"/>
      <c r="E613" s="24"/>
      <c r="F613" s="24"/>
      <c r="G613" s="24"/>
      <c r="H613" s="24"/>
      <c r="I613" s="36">
        <f t="shared" si="34"/>
        <v>0</v>
      </c>
      <c r="J613" s="24"/>
      <c r="K613" s="37"/>
    </row>
    <row r="614" spans="1:11" ht="15.75" customHeight="1">
      <c r="A614" s="38" t="s">
        <v>22</v>
      </c>
      <c r="B614" s="39" t="s">
        <v>23</v>
      </c>
      <c r="C614" s="40"/>
      <c r="D614" s="41"/>
      <c r="E614" s="41"/>
      <c r="F614" s="41"/>
      <c r="G614" s="41"/>
      <c r="H614" s="41"/>
      <c r="I614" s="42">
        <f t="shared" si="34"/>
        <v>0</v>
      </c>
      <c r="J614" s="31"/>
      <c r="K614" s="32"/>
    </row>
    <row r="615" spans="1:11" ht="15.75" customHeight="1" thickBot="1">
      <c r="A615" s="33"/>
      <c r="B615" s="34" t="s">
        <v>24</v>
      </c>
      <c r="C615" s="35"/>
      <c r="D615" s="24"/>
      <c r="E615" s="24"/>
      <c r="F615" s="24"/>
      <c r="G615" s="24"/>
      <c r="H615" s="24"/>
      <c r="I615" s="36">
        <f t="shared" si="34"/>
        <v>0</v>
      </c>
      <c r="J615" s="24"/>
      <c r="K615" s="37"/>
    </row>
    <row r="616" spans="1:11" ht="15.75" customHeight="1">
      <c r="A616" s="38" t="s">
        <v>25</v>
      </c>
      <c r="B616" s="39" t="s">
        <v>26</v>
      </c>
      <c r="C616" s="40"/>
      <c r="D616" s="41"/>
      <c r="E616" s="41"/>
      <c r="F616" s="41"/>
      <c r="G616" s="41"/>
      <c r="H616" s="41"/>
      <c r="I616" s="42">
        <f t="shared" si="34"/>
        <v>0</v>
      </c>
      <c r="J616" s="31"/>
      <c r="K616" s="32"/>
    </row>
    <row r="617" spans="1:11" ht="15.75" customHeight="1" thickBot="1">
      <c r="A617" s="38"/>
      <c r="B617" s="39" t="s">
        <v>27</v>
      </c>
      <c r="C617" s="43"/>
      <c r="D617" s="31"/>
      <c r="E617" s="31"/>
      <c r="F617" s="31"/>
      <c r="G617" s="31"/>
      <c r="H617" s="31"/>
      <c r="I617" s="44">
        <f t="shared" si="34"/>
        <v>0</v>
      </c>
      <c r="J617" s="31"/>
      <c r="K617" s="32"/>
    </row>
    <row r="618" spans="1:11" ht="15.75" customHeight="1">
      <c r="A618" s="26" t="s">
        <v>28</v>
      </c>
      <c r="B618" s="45" t="s">
        <v>29</v>
      </c>
      <c r="C618" s="28"/>
      <c r="D618" s="29"/>
      <c r="E618" s="29"/>
      <c r="F618" s="29"/>
      <c r="G618" s="29"/>
      <c r="H618" s="29"/>
      <c r="I618" s="30">
        <f t="shared" si="34"/>
        <v>0</v>
      </c>
      <c r="J618" s="29"/>
      <c r="K618" s="46"/>
    </row>
    <row r="619" spans="1:11" ht="15.75" customHeight="1" thickBot="1">
      <c r="A619" s="38"/>
      <c r="B619" s="39" t="s">
        <v>30</v>
      </c>
      <c r="C619" s="40"/>
      <c r="D619" s="41"/>
      <c r="E619" s="41"/>
      <c r="F619" s="41"/>
      <c r="G619" s="41"/>
      <c r="H619" s="41"/>
      <c r="I619" s="42">
        <f t="shared" si="34"/>
        <v>0</v>
      </c>
      <c r="J619" s="31"/>
      <c r="K619" s="32"/>
    </row>
    <row r="620" spans="1:11" ht="15.75" customHeight="1">
      <c r="A620" s="26" t="s">
        <v>31</v>
      </c>
      <c r="B620" s="45" t="s">
        <v>32</v>
      </c>
      <c r="C620" s="28"/>
      <c r="D620" s="29"/>
      <c r="E620" s="29"/>
      <c r="F620" s="29"/>
      <c r="G620" s="29"/>
      <c r="H620" s="29"/>
      <c r="I620" s="30">
        <f t="shared" si="34"/>
        <v>0</v>
      </c>
      <c r="J620" s="29"/>
      <c r="K620" s="46"/>
    </row>
    <row r="621" spans="1:11" ht="15.75" customHeight="1" thickBot="1">
      <c r="A621" s="38"/>
      <c r="B621" s="39" t="s">
        <v>33</v>
      </c>
      <c r="C621" s="40"/>
      <c r="D621" s="41"/>
      <c r="E621" s="41"/>
      <c r="F621" s="41"/>
      <c r="G621" s="41"/>
      <c r="H621" s="41"/>
      <c r="I621" s="42">
        <f t="shared" si="34"/>
        <v>0</v>
      </c>
      <c r="J621" s="31"/>
      <c r="K621" s="32"/>
    </row>
    <row r="622" spans="1:11" ht="15.75" customHeight="1">
      <c r="A622" s="26" t="s">
        <v>35</v>
      </c>
      <c r="B622" s="45" t="s">
        <v>36</v>
      </c>
      <c r="C622" s="28"/>
      <c r="D622" s="29"/>
      <c r="E622" s="29"/>
      <c r="F622" s="29"/>
      <c r="G622" s="29"/>
      <c r="H622" s="29"/>
      <c r="I622" s="30">
        <f t="shared" si="34"/>
        <v>0</v>
      </c>
      <c r="J622" s="29"/>
      <c r="K622" s="46"/>
    </row>
    <row r="623" spans="1:11" ht="15.75" customHeight="1">
      <c r="A623" s="38"/>
      <c r="B623" s="39" t="s">
        <v>39</v>
      </c>
      <c r="C623" s="40"/>
      <c r="D623" s="41"/>
      <c r="E623" s="41"/>
      <c r="F623" s="41"/>
      <c r="G623" s="41"/>
      <c r="H623" s="41"/>
      <c r="I623" s="42">
        <f t="shared" si="34"/>
        <v>0</v>
      </c>
      <c r="J623" s="31"/>
      <c r="K623" s="32"/>
    </row>
    <row r="624" spans="1:11" ht="15.75" customHeight="1" thickBot="1">
      <c r="A624" s="33"/>
      <c r="B624" s="34" t="s">
        <v>40</v>
      </c>
      <c r="C624" s="35"/>
      <c r="D624" s="24"/>
      <c r="E624" s="24"/>
      <c r="F624" s="24"/>
      <c r="G624" s="24"/>
      <c r="H624" s="24"/>
      <c r="I624" s="36">
        <f t="shared" si="34"/>
        <v>0</v>
      </c>
      <c r="J624" s="24"/>
      <c r="K624" s="37"/>
    </row>
    <row r="625" spans="1:11" ht="15.75" customHeight="1">
      <c r="A625" s="38" t="s">
        <v>41</v>
      </c>
      <c r="B625" s="39" t="s">
        <v>42</v>
      </c>
      <c r="C625" s="40"/>
      <c r="D625" s="41"/>
      <c r="E625" s="41"/>
      <c r="F625" s="41"/>
      <c r="G625" s="41"/>
      <c r="H625" s="41"/>
      <c r="I625" s="42">
        <f t="shared" si="34"/>
        <v>0</v>
      </c>
      <c r="J625" s="31"/>
      <c r="K625" s="32"/>
    </row>
    <row r="626" spans="1:11" ht="15.75" customHeight="1" thickBot="1">
      <c r="A626" s="33"/>
      <c r="B626" s="34" t="s">
        <v>46</v>
      </c>
      <c r="C626" s="35"/>
      <c r="D626" s="24"/>
      <c r="E626" s="24"/>
      <c r="F626" s="24"/>
      <c r="G626" s="24"/>
      <c r="H626" s="24"/>
      <c r="I626" s="36">
        <f t="shared" si="34"/>
        <v>0</v>
      </c>
      <c r="J626" s="24"/>
      <c r="K626" s="37"/>
    </row>
    <row r="627" spans="1:11" ht="15.75" customHeight="1">
      <c r="A627" s="38" t="s">
        <v>47</v>
      </c>
      <c r="B627" s="39" t="s">
        <v>48</v>
      </c>
      <c r="C627" s="40"/>
      <c r="D627" s="41"/>
      <c r="E627" s="41"/>
      <c r="F627" s="41"/>
      <c r="G627" s="41"/>
      <c r="H627" s="41"/>
      <c r="I627" s="42">
        <f t="shared" si="34"/>
        <v>0</v>
      </c>
      <c r="J627" s="31"/>
      <c r="K627" s="32"/>
    </row>
    <row r="628" spans="1:11" ht="15.75" customHeight="1" thickBot="1">
      <c r="A628" s="38"/>
      <c r="B628" s="39" t="s">
        <v>49</v>
      </c>
      <c r="C628" s="43"/>
      <c r="D628" s="31"/>
      <c r="E628" s="31"/>
      <c r="F628" s="31"/>
      <c r="G628" s="31"/>
      <c r="H628" s="31"/>
      <c r="I628" s="44">
        <f t="shared" si="34"/>
        <v>0</v>
      </c>
      <c r="J628" s="31"/>
      <c r="K628" s="32"/>
    </row>
    <row r="629" spans="1:11" ht="15.75" customHeight="1">
      <c r="A629" s="26" t="s">
        <v>50</v>
      </c>
      <c r="B629" s="45" t="s">
        <v>51</v>
      </c>
      <c r="C629" s="28"/>
      <c r="D629" s="29"/>
      <c r="E629" s="29">
        <v>0.5</v>
      </c>
      <c r="F629" s="29"/>
      <c r="G629" s="29"/>
      <c r="H629" s="29"/>
      <c r="I629" s="30">
        <f t="shared" si="34"/>
        <v>0.5</v>
      </c>
      <c r="J629" s="29"/>
      <c r="K629" s="46"/>
    </row>
    <row r="630" spans="1:11" ht="15.75" customHeight="1" thickBot="1">
      <c r="A630" s="38"/>
      <c r="B630" s="39" t="s">
        <v>52</v>
      </c>
      <c r="C630" s="40"/>
      <c r="D630" s="41"/>
      <c r="E630" s="41"/>
      <c r="F630" s="41"/>
      <c r="G630" s="41"/>
      <c r="H630" s="41"/>
      <c r="I630" s="42">
        <f t="shared" si="34"/>
        <v>0</v>
      </c>
      <c r="J630" s="31"/>
      <c r="K630" s="32"/>
    </row>
    <row r="631" spans="1:11" ht="15.75" customHeight="1">
      <c r="A631" s="26" t="s">
        <v>53</v>
      </c>
      <c r="B631" s="45" t="s">
        <v>54</v>
      </c>
      <c r="C631" s="28"/>
      <c r="D631" s="29"/>
      <c r="E631" s="29"/>
      <c r="F631" s="29"/>
      <c r="G631" s="29"/>
      <c r="H631" s="29"/>
      <c r="I631" s="30">
        <f t="shared" si="34"/>
        <v>0</v>
      </c>
      <c r="J631" s="29"/>
      <c r="K631" s="46"/>
    </row>
    <row r="632" spans="1:11" ht="15.75" customHeight="1" thickBot="1">
      <c r="A632" s="38"/>
      <c r="B632" s="39" t="s">
        <v>55</v>
      </c>
      <c r="C632" s="40"/>
      <c r="D632" s="41"/>
      <c r="E632" s="41"/>
      <c r="F632" s="41"/>
      <c r="G632" s="41"/>
      <c r="H632" s="41"/>
      <c r="I632" s="42">
        <f t="shared" si="34"/>
        <v>0</v>
      </c>
      <c r="J632" s="31"/>
      <c r="K632" s="32"/>
    </row>
    <row r="633" spans="1:11" ht="15.75" customHeight="1">
      <c r="A633" s="26" t="s">
        <v>56</v>
      </c>
      <c r="B633" s="45" t="s">
        <v>57</v>
      </c>
      <c r="C633" s="28"/>
      <c r="D633" s="29"/>
      <c r="E633" s="29"/>
      <c r="F633" s="29">
        <v>18</v>
      </c>
      <c r="G633" s="29"/>
      <c r="H633" s="29"/>
      <c r="I633" s="30">
        <f t="shared" si="34"/>
        <v>18</v>
      </c>
      <c r="J633" s="29"/>
      <c r="K633" s="46"/>
    </row>
    <row r="634" spans="1:11" ht="15.75" customHeight="1">
      <c r="A634" s="38"/>
      <c r="B634" s="39" t="s">
        <v>58</v>
      </c>
      <c r="C634" s="40"/>
      <c r="D634" s="41"/>
      <c r="E634" s="41"/>
      <c r="F634" s="41"/>
      <c r="G634" s="41"/>
      <c r="H634" s="41"/>
      <c r="I634" s="42">
        <f t="shared" si="34"/>
        <v>0</v>
      </c>
      <c r="J634" s="31"/>
      <c r="K634" s="32"/>
    </row>
    <row r="635" spans="1:11" ht="15.75" customHeight="1" thickBot="1">
      <c r="A635" s="33"/>
      <c r="B635" s="34" t="s">
        <v>59</v>
      </c>
      <c r="C635" s="35"/>
      <c r="D635" s="24"/>
      <c r="E635" s="24"/>
      <c r="F635" s="24">
        <v>12</v>
      </c>
      <c r="G635" s="24"/>
      <c r="H635" s="24"/>
      <c r="I635" s="36">
        <f t="shared" si="34"/>
        <v>12</v>
      </c>
      <c r="J635" s="24"/>
      <c r="K635" s="37"/>
    </row>
    <row r="636" spans="1:11" ht="15.75" customHeight="1">
      <c r="A636" s="38" t="s">
        <v>60</v>
      </c>
      <c r="B636" s="39" t="s">
        <v>61</v>
      </c>
      <c r="C636" s="40"/>
      <c r="D636" s="41"/>
      <c r="E636" s="41"/>
      <c r="F636" s="41"/>
      <c r="G636" s="41"/>
      <c r="H636" s="41"/>
      <c r="I636" s="42">
        <f t="shared" si="34"/>
        <v>0</v>
      </c>
      <c r="J636" s="31"/>
      <c r="K636" s="32"/>
    </row>
    <row r="637" spans="1:11" ht="15.75" customHeight="1" thickBot="1">
      <c r="A637" s="33"/>
      <c r="B637" s="34" t="s">
        <v>62</v>
      </c>
      <c r="C637" s="35"/>
      <c r="D637" s="24"/>
      <c r="E637" s="24"/>
      <c r="F637" s="24"/>
      <c r="G637" s="24"/>
      <c r="H637" s="24"/>
      <c r="I637" s="36">
        <f t="shared" si="34"/>
        <v>0</v>
      </c>
      <c r="J637" s="24"/>
      <c r="K637" s="37"/>
    </row>
    <row r="638" spans="1:11" ht="15.75" customHeight="1" thickBot="1">
      <c r="A638" s="50" t="s">
        <v>15</v>
      </c>
      <c r="B638" s="51"/>
      <c r="C638" s="35">
        <f aca="true" t="shared" si="35" ref="C638:H638">SUM(C612:C637)</f>
        <v>0</v>
      </c>
      <c r="D638" s="24">
        <f t="shared" si="35"/>
        <v>0</v>
      </c>
      <c r="E638" s="24">
        <f t="shared" si="35"/>
        <v>0.5</v>
      </c>
      <c r="F638" s="24">
        <f t="shared" si="35"/>
        <v>30</v>
      </c>
      <c r="G638" s="24">
        <f t="shared" si="35"/>
        <v>0</v>
      </c>
      <c r="H638" s="24">
        <f t="shared" si="35"/>
        <v>0</v>
      </c>
      <c r="I638" s="36">
        <f t="shared" si="34"/>
        <v>30.5</v>
      </c>
      <c r="J638" s="24">
        <f>SUM(J612:J637)</f>
        <v>0</v>
      </c>
      <c r="K638" s="37">
        <f>SUM(K612:K637)</f>
        <v>0</v>
      </c>
    </row>
    <row r="639" spans="1:11" ht="15.75" customHeight="1">
      <c r="A639" s="2"/>
      <c r="B639" s="2"/>
      <c r="C639" s="5"/>
      <c r="D639" s="5"/>
      <c r="E639" s="5"/>
      <c r="F639" s="5"/>
      <c r="G639" s="5"/>
      <c r="H639" s="5"/>
      <c r="I639" s="7"/>
      <c r="J639" s="5"/>
      <c r="K639" s="53"/>
    </row>
    <row r="640" spans="1:11" ht="15.75" customHeight="1">
      <c r="A640" s="2"/>
      <c r="B640" s="2"/>
      <c r="C640" s="5"/>
      <c r="D640" s="5"/>
      <c r="E640" s="5"/>
      <c r="F640" s="5"/>
      <c r="G640" s="5"/>
      <c r="H640" s="5"/>
      <c r="I640" s="7"/>
      <c r="J640" s="5"/>
      <c r="K640" s="53"/>
    </row>
    <row r="641" spans="1:11" ht="15.75" customHeight="1">
      <c r="A641" s="2"/>
      <c r="B641" s="2"/>
      <c r="C641" s="5"/>
      <c r="D641" s="5"/>
      <c r="E641" s="5"/>
      <c r="F641" s="5"/>
      <c r="G641" s="5"/>
      <c r="H641" s="5"/>
      <c r="I641" s="7"/>
      <c r="J641" s="5"/>
      <c r="K641" s="53"/>
    </row>
    <row r="642" spans="1:9" ht="15.75" customHeight="1">
      <c r="A642" s="1" t="s">
        <v>2</v>
      </c>
      <c r="B642" s="2"/>
      <c r="C642" s="3"/>
      <c r="E642" s="5"/>
      <c r="F642" s="6" t="s">
        <v>3</v>
      </c>
      <c r="G642" s="5"/>
      <c r="I642" s="7"/>
    </row>
    <row r="643" spans="1:9" ht="27" customHeight="1" thickBot="1">
      <c r="A643" s="1" t="s">
        <v>4</v>
      </c>
      <c r="C643" s="3"/>
      <c r="D643" s="10" t="s">
        <v>5</v>
      </c>
      <c r="E643" s="52" t="s">
        <v>81</v>
      </c>
      <c r="H643" s="5"/>
      <c r="I643" s="7"/>
    </row>
    <row r="644" spans="1:11" ht="15.75" customHeight="1">
      <c r="A644" s="12" t="s">
        <v>7</v>
      </c>
      <c r="B644" s="13" t="s">
        <v>8</v>
      </c>
      <c r="C644" s="14" t="s">
        <v>9</v>
      </c>
      <c r="D644" s="15" t="s">
        <v>10</v>
      </c>
      <c r="E644" s="15" t="s">
        <v>11</v>
      </c>
      <c r="F644" s="15" t="s">
        <v>12</v>
      </c>
      <c r="G644" s="15" t="s">
        <v>13</v>
      </c>
      <c r="H644" s="15" t="s">
        <v>14</v>
      </c>
      <c r="I644" s="16" t="s">
        <v>15</v>
      </c>
      <c r="J644" s="17" t="s">
        <v>16</v>
      </c>
      <c r="K644" s="18"/>
    </row>
    <row r="645" spans="1:11" ht="15.75" customHeight="1" thickBot="1">
      <c r="A645" s="19"/>
      <c r="B645" s="20"/>
      <c r="C645" s="21"/>
      <c r="D645" s="22"/>
      <c r="E645" s="22"/>
      <c r="F645" s="22"/>
      <c r="G645" s="22"/>
      <c r="H645" s="22"/>
      <c r="I645" s="23"/>
      <c r="J645" s="24" t="s">
        <v>17</v>
      </c>
      <c r="K645" s="25" t="s">
        <v>18</v>
      </c>
    </row>
    <row r="646" spans="1:11" ht="15.75" customHeight="1">
      <c r="A646" s="26" t="s">
        <v>19</v>
      </c>
      <c r="B646" s="27" t="s">
        <v>20</v>
      </c>
      <c r="C646" s="28"/>
      <c r="D646" s="29"/>
      <c r="E646" s="29"/>
      <c r="F646" s="29"/>
      <c r="G646" s="29"/>
      <c r="H646" s="29"/>
      <c r="I646" s="30">
        <f aca="true" t="shared" si="36" ref="I646:I672">SUM(C646:H646)</f>
        <v>0</v>
      </c>
      <c r="J646" s="31"/>
      <c r="K646" s="32"/>
    </row>
    <row r="647" spans="1:11" ht="15.75" customHeight="1" thickBot="1">
      <c r="A647" s="33"/>
      <c r="B647" s="34" t="s">
        <v>21</v>
      </c>
      <c r="C647" s="35"/>
      <c r="D647" s="24"/>
      <c r="E647" s="24"/>
      <c r="F647" s="24"/>
      <c r="G647" s="24"/>
      <c r="H647" s="24"/>
      <c r="I647" s="36">
        <f t="shared" si="36"/>
        <v>0</v>
      </c>
      <c r="J647" s="24"/>
      <c r="K647" s="37"/>
    </row>
    <row r="648" spans="1:11" ht="15.75" customHeight="1">
      <c r="A648" s="38" t="s">
        <v>22</v>
      </c>
      <c r="B648" s="39" t="s">
        <v>23</v>
      </c>
      <c r="C648" s="40"/>
      <c r="D648" s="41"/>
      <c r="E648" s="41"/>
      <c r="F648" s="41"/>
      <c r="G648" s="41"/>
      <c r="H648" s="41"/>
      <c r="I648" s="42">
        <f t="shared" si="36"/>
        <v>0</v>
      </c>
      <c r="J648" s="31"/>
      <c r="K648" s="32"/>
    </row>
    <row r="649" spans="1:11" ht="15.75" customHeight="1" thickBot="1">
      <c r="A649" s="33"/>
      <c r="B649" s="34" t="s">
        <v>24</v>
      </c>
      <c r="C649" s="35"/>
      <c r="D649" s="24"/>
      <c r="E649" s="24"/>
      <c r="F649" s="24"/>
      <c r="G649" s="24"/>
      <c r="H649" s="24"/>
      <c r="I649" s="36">
        <f t="shared" si="36"/>
        <v>0</v>
      </c>
      <c r="J649" s="24"/>
      <c r="K649" s="37"/>
    </row>
    <row r="650" spans="1:11" ht="15.75" customHeight="1">
      <c r="A650" s="38" t="s">
        <v>25</v>
      </c>
      <c r="B650" s="39" t="s">
        <v>26</v>
      </c>
      <c r="C650" s="40"/>
      <c r="D650" s="41"/>
      <c r="E650" s="41"/>
      <c r="F650" s="41"/>
      <c r="G650" s="41"/>
      <c r="H650" s="41"/>
      <c r="I650" s="42">
        <f t="shared" si="36"/>
        <v>0</v>
      </c>
      <c r="J650" s="31"/>
      <c r="K650" s="32"/>
    </row>
    <row r="651" spans="1:11" ht="15.75" customHeight="1" thickBot="1">
      <c r="A651" s="38"/>
      <c r="B651" s="39" t="s">
        <v>27</v>
      </c>
      <c r="C651" s="43"/>
      <c r="D651" s="31"/>
      <c r="E651" s="31"/>
      <c r="F651" s="31"/>
      <c r="G651" s="31"/>
      <c r="H651" s="31"/>
      <c r="I651" s="44">
        <f t="shared" si="36"/>
        <v>0</v>
      </c>
      <c r="J651" s="31"/>
      <c r="K651" s="32"/>
    </row>
    <row r="652" spans="1:11" ht="15.75" customHeight="1">
      <c r="A652" s="26" t="s">
        <v>28</v>
      </c>
      <c r="B652" s="45" t="s">
        <v>29</v>
      </c>
      <c r="C652" s="28"/>
      <c r="D652" s="29"/>
      <c r="E652" s="29"/>
      <c r="F652" s="29"/>
      <c r="G652" s="29"/>
      <c r="H652" s="29"/>
      <c r="I652" s="30">
        <f t="shared" si="36"/>
        <v>0</v>
      </c>
      <c r="J652" s="29"/>
      <c r="K652" s="46"/>
    </row>
    <row r="653" spans="1:11" ht="15.75" customHeight="1" thickBot="1">
      <c r="A653" s="38"/>
      <c r="B653" s="39" t="s">
        <v>30</v>
      </c>
      <c r="C653" s="40"/>
      <c r="D653" s="41"/>
      <c r="E653" s="41"/>
      <c r="F653" s="41"/>
      <c r="G653" s="41"/>
      <c r="H653" s="41"/>
      <c r="I653" s="42">
        <f t="shared" si="36"/>
        <v>0</v>
      </c>
      <c r="J653" s="31"/>
      <c r="K653" s="32"/>
    </row>
    <row r="654" spans="1:11" ht="15.75" customHeight="1">
      <c r="A654" s="26" t="s">
        <v>31</v>
      </c>
      <c r="B654" s="45" t="s">
        <v>32</v>
      </c>
      <c r="C654" s="28"/>
      <c r="D654" s="29"/>
      <c r="E654" s="29"/>
      <c r="F654" s="29"/>
      <c r="G654" s="29"/>
      <c r="H654" s="29"/>
      <c r="I654" s="30">
        <f t="shared" si="36"/>
        <v>0</v>
      </c>
      <c r="J654" s="29"/>
      <c r="K654" s="46"/>
    </row>
    <row r="655" spans="1:11" ht="15.75" customHeight="1" thickBot="1">
      <c r="A655" s="38"/>
      <c r="B655" s="39" t="s">
        <v>33</v>
      </c>
      <c r="C655" s="40"/>
      <c r="D655" s="41"/>
      <c r="E655" s="41"/>
      <c r="F655" s="41"/>
      <c r="G655" s="41"/>
      <c r="H655" s="41"/>
      <c r="I655" s="42">
        <f t="shared" si="36"/>
        <v>0</v>
      </c>
      <c r="J655" s="31"/>
      <c r="K655" s="32"/>
    </row>
    <row r="656" spans="1:11" ht="15.75" customHeight="1">
      <c r="A656" s="26" t="s">
        <v>35</v>
      </c>
      <c r="B656" s="45" t="s">
        <v>36</v>
      </c>
      <c r="C656" s="28"/>
      <c r="D656" s="29"/>
      <c r="E656" s="29"/>
      <c r="F656" s="29"/>
      <c r="G656" s="29"/>
      <c r="H656" s="29"/>
      <c r="I656" s="30">
        <f t="shared" si="36"/>
        <v>0</v>
      </c>
      <c r="J656" s="29"/>
      <c r="K656" s="46"/>
    </row>
    <row r="657" spans="1:11" ht="15.75" customHeight="1">
      <c r="A657" s="38"/>
      <c r="B657" s="39" t="s">
        <v>39</v>
      </c>
      <c r="C657" s="40"/>
      <c r="D657" s="41"/>
      <c r="E657" s="41"/>
      <c r="F657" s="41"/>
      <c r="G657" s="41"/>
      <c r="H657" s="41"/>
      <c r="I657" s="42">
        <f t="shared" si="36"/>
        <v>0</v>
      </c>
      <c r="J657" s="31"/>
      <c r="K657" s="32"/>
    </row>
    <row r="658" spans="1:11" ht="15.75" customHeight="1" thickBot="1">
      <c r="A658" s="33"/>
      <c r="B658" s="34" t="s">
        <v>40</v>
      </c>
      <c r="C658" s="35"/>
      <c r="D658" s="24"/>
      <c r="E658" s="24"/>
      <c r="F658" s="24"/>
      <c r="G658" s="24"/>
      <c r="H658" s="24"/>
      <c r="I658" s="36">
        <f t="shared" si="36"/>
        <v>0</v>
      </c>
      <c r="J658" s="24"/>
      <c r="K658" s="37"/>
    </row>
    <row r="659" spans="1:11" ht="15.75" customHeight="1">
      <c r="A659" s="38" t="s">
        <v>41</v>
      </c>
      <c r="B659" s="39" t="s">
        <v>42</v>
      </c>
      <c r="C659" s="40"/>
      <c r="D659" s="41"/>
      <c r="E659" s="41"/>
      <c r="F659" s="41"/>
      <c r="G659" s="41"/>
      <c r="H659" s="41"/>
      <c r="I659" s="42">
        <f t="shared" si="36"/>
        <v>0</v>
      </c>
      <c r="J659" s="31"/>
      <c r="K659" s="32"/>
    </row>
    <row r="660" spans="1:11" ht="15.75" customHeight="1" thickBot="1">
      <c r="A660" s="33"/>
      <c r="B660" s="34" t="s">
        <v>46</v>
      </c>
      <c r="C660" s="35"/>
      <c r="D660" s="24"/>
      <c r="E660" s="24"/>
      <c r="F660" s="24"/>
      <c r="G660" s="24"/>
      <c r="H660" s="24"/>
      <c r="I660" s="36">
        <f t="shared" si="36"/>
        <v>0</v>
      </c>
      <c r="J660" s="24"/>
      <c r="K660" s="37"/>
    </row>
    <row r="661" spans="1:11" ht="15.75" customHeight="1">
      <c r="A661" s="38" t="s">
        <v>47</v>
      </c>
      <c r="B661" s="39" t="s">
        <v>48</v>
      </c>
      <c r="C661" s="40"/>
      <c r="D661" s="41"/>
      <c r="E661" s="41"/>
      <c r="F661" s="41"/>
      <c r="G661" s="41"/>
      <c r="H661" s="41"/>
      <c r="I661" s="42">
        <f t="shared" si="36"/>
        <v>0</v>
      </c>
      <c r="J661" s="31"/>
      <c r="K661" s="32"/>
    </row>
    <row r="662" spans="1:11" ht="15.75" customHeight="1" thickBot="1">
      <c r="A662" s="38"/>
      <c r="B662" s="39" t="s">
        <v>49</v>
      </c>
      <c r="C662" s="43"/>
      <c r="D662" s="31"/>
      <c r="E662" s="31"/>
      <c r="F662" s="31"/>
      <c r="G662" s="31"/>
      <c r="H662" s="31"/>
      <c r="I662" s="44">
        <f t="shared" si="36"/>
        <v>0</v>
      </c>
      <c r="J662" s="31"/>
      <c r="K662" s="32"/>
    </row>
    <row r="663" spans="1:11" ht="15.75" customHeight="1">
      <c r="A663" s="26" t="s">
        <v>50</v>
      </c>
      <c r="B663" s="45" t="s">
        <v>51</v>
      </c>
      <c r="C663" s="28"/>
      <c r="D663" s="29"/>
      <c r="E663" s="29"/>
      <c r="F663" s="29"/>
      <c r="G663" s="29"/>
      <c r="H663" s="29"/>
      <c r="I663" s="30">
        <f t="shared" si="36"/>
        <v>0</v>
      </c>
      <c r="J663" s="29"/>
      <c r="K663" s="46"/>
    </row>
    <row r="664" spans="1:11" ht="15.75" customHeight="1" thickBot="1">
      <c r="A664" s="38"/>
      <c r="B664" s="39" t="s">
        <v>52</v>
      </c>
      <c r="C664" s="40"/>
      <c r="D664" s="41"/>
      <c r="E664" s="41">
        <v>0.25</v>
      </c>
      <c r="F664" s="41"/>
      <c r="G664" s="41"/>
      <c r="H664" s="41"/>
      <c r="I664" s="42">
        <f t="shared" si="36"/>
        <v>0.25</v>
      </c>
      <c r="J664" s="31"/>
      <c r="K664" s="32"/>
    </row>
    <row r="665" spans="1:11" ht="15.75" customHeight="1">
      <c r="A665" s="26" t="s">
        <v>53</v>
      </c>
      <c r="B665" s="45" t="s">
        <v>54</v>
      </c>
      <c r="C665" s="28"/>
      <c r="D665" s="29"/>
      <c r="E665" s="29"/>
      <c r="F665" s="29"/>
      <c r="G665" s="29"/>
      <c r="H665" s="29"/>
      <c r="I665" s="30">
        <f t="shared" si="36"/>
        <v>0</v>
      </c>
      <c r="J665" s="29"/>
      <c r="K665" s="46"/>
    </row>
    <row r="666" spans="1:11" ht="15.75" customHeight="1" thickBot="1">
      <c r="A666" s="38"/>
      <c r="B666" s="39" t="s">
        <v>55</v>
      </c>
      <c r="C666" s="40"/>
      <c r="D666" s="41"/>
      <c r="E666" s="41"/>
      <c r="F666" s="41"/>
      <c r="G666" s="41"/>
      <c r="H666" s="41"/>
      <c r="I666" s="42">
        <f t="shared" si="36"/>
        <v>0</v>
      </c>
      <c r="J666" s="31"/>
      <c r="K666" s="32"/>
    </row>
    <row r="667" spans="1:11" ht="15.75" customHeight="1">
      <c r="A667" s="26" t="s">
        <v>56</v>
      </c>
      <c r="B667" s="45" t="s">
        <v>57</v>
      </c>
      <c r="C667" s="28"/>
      <c r="D667" s="29"/>
      <c r="E667" s="29"/>
      <c r="F667" s="29"/>
      <c r="G667" s="29"/>
      <c r="H667" s="29"/>
      <c r="I667" s="30">
        <f t="shared" si="36"/>
        <v>0</v>
      </c>
      <c r="J667" s="29"/>
      <c r="K667" s="46"/>
    </row>
    <row r="668" spans="1:11" ht="15.75" customHeight="1">
      <c r="A668" s="38"/>
      <c r="B668" s="39" t="s">
        <v>58</v>
      </c>
      <c r="C668" s="40"/>
      <c r="D668" s="41"/>
      <c r="E668" s="41"/>
      <c r="F668" s="41"/>
      <c r="G668" s="41"/>
      <c r="H668" s="41"/>
      <c r="I668" s="42">
        <f t="shared" si="36"/>
        <v>0</v>
      </c>
      <c r="J668" s="31"/>
      <c r="K668" s="32"/>
    </row>
    <row r="669" spans="1:11" ht="15.75" customHeight="1" thickBot="1">
      <c r="A669" s="33"/>
      <c r="B669" s="34" t="s">
        <v>59</v>
      </c>
      <c r="C669" s="35"/>
      <c r="D669" s="24"/>
      <c r="E669" s="24"/>
      <c r="F669" s="24"/>
      <c r="G669" s="24"/>
      <c r="H669" s="24"/>
      <c r="I669" s="36">
        <f t="shared" si="36"/>
        <v>0</v>
      </c>
      <c r="J669" s="24"/>
      <c r="K669" s="37"/>
    </row>
    <row r="670" spans="1:11" ht="15.75" customHeight="1">
      <c r="A670" s="38" t="s">
        <v>60</v>
      </c>
      <c r="B670" s="39" t="s">
        <v>61</v>
      </c>
      <c r="C670" s="40"/>
      <c r="D670" s="41"/>
      <c r="E670" s="41"/>
      <c r="F670" s="41"/>
      <c r="G670" s="41"/>
      <c r="H670" s="41"/>
      <c r="I670" s="42">
        <f t="shared" si="36"/>
        <v>0</v>
      </c>
      <c r="J670" s="31"/>
      <c r="K670" s="32"/>
    </row>
    <row r="671" spans="1:11" ht="15.75" customHeight="1" thickBot="1">
      <c r="A671" s="33"/>
      <c r="B671" s="34" t="s">
        <v>62</v>
      </c>
      <c r="C671" s="35"/>
      <c r="D671" s="24"/>
      <c r="E671" s="24"/>
      <c r="F671" s="24"/>
      <c r="G671" s="24"/>
      <c r="H671" s="24"/>
      <c r="I671" s="36">
        <f t="shared" si="36"/>
        <v>0</v>
      </c>
      <c r="J671" s="24"/>
      <c r="K671" s="37"/>
    </row>
    <row r="672" spans="1:11" ht="15.75" customHeight="1" thickBot="1">
      <c r="A672" s="50" t="s">
        <v>15</v>
      </c>
      <c r="B672" s="51"/>
      <c r="C672" s="35">
        <f aca="true" t="shared" si="37" ref="C672:H672">SUM(C646:C671)</f>
        <v>0</v>
      </c>
      <c r="D672" s="24">
        <f t="shared" si="37"/>
        <v>0</v>
      </c>
      <c r="E672" s="24">
        <f t="shared" si="37"/>
        <v>0.25</v>
      </c>
      <c r="F672" s="24">
        <f t="shared" si="37"/>
        <v>0</v>
      </c>
      <c r="G672" s="24">
        <f t="shared" si="37"/>
        <v>0</v>
      </c>
      <c r="H672" s="24">
        <f t="shared" si="37"/>
        <v>0</v>
      </c>
      <c r="I672" s="36">
        <f t="shared" si="36"/>
        <v>0.25</v>
      </c>
      <c r="J672" s="24">
        <f>SUM(J646:J671)</f>
        <v>0</v>
      </c>
      <c r="K672" s="37">
        <f>SUM(K646:K671)</f>
        <v>0</v>
      </c>
    </row>
    <row r="676" spans="1:9" ht="15.75" customHeight="1">
      <c r="A676" s="1" t="s">
        <v>2</v>
      </c>
      <c r="B676" s="2"/>
      <c r="C676" s="3"/>
      <c r="E676" s="5"/>
      <c r="F676" s="6" t="s">
        <v>3</v>
      </c>
      <c r="G676" s="5"/>
      <c r="I676" s="7"/>
    </row>
    <row r="677" spans="1:9" ht="27" customHeight="1" thickBot="1">
      <c r="A677" s="1" t="s">
        <v>4</v>
      </c>
      <c r="C677" s="3"/>
      <c r="D677" s="10" t="s">
        <v>5</v>
      </c>
      <c r="E677" s="11" t="s">
        <v>82</v>
      </c>
      <c r="H677" s="5"/>
      <c r="I677" s="7"/>
    </row>
    <row r="678" spans="1:11" ht="15.75" customHeight="1">
      <c r="A678" s="12" t="s">
        <v>7</v>
      </c>
      <c r="B678" s="13" t="s">
        <v>8</v>
      </c>
      <c r="C678" s="14" t="s">
        <v>9</v>
      </c>
      <c r="D678" s="15" t="s">
        <v>10</v>
      </c>
      <c r="E678" s="15" t="s">
        <v>11</v>
      </c>
      <c r="F678" s="15" t="s">
        <v>12</v>
      </c>
      <c r="G678" s="15" t="s">
        <v>13</v>
      </c>
      <c r="H678" s="15" t="s">
        <v>14</v>
      </c>
      <c r="I678" s="16" t="s">
        <v>15</v>
      </c>
      <c r="J678" s="17" t="s">
        <v>16</v>
      </c>
      <c r="K678" s="18"/>
    </row>
    <row r="679" spans="1:11" ht="15.75" customHeight="1" thickBot="1">
      <c r="A679" s="19"/>
      <c r="B679" s="20"/>
      <c r="C679" s="21"/>
      <c r="D679" s="22"/>
      <c r="E679" s="22"/>
      <c r="F679" s="22"/>
      <c r="G679" s="22"/>
      <c r="H679" s="22"/>
      <c r="I679" s="23"/>
      <c r="J679" s="24" t="s">
        <v>17</v>
      </c>
      <c r="K679" s="25" t="s">
        <v>18</v>
      </c>
    </row>
    <row r="680" spans="1:11" ht="15.75" customHeight="1">
      <c r="A680" s="26" t="s">
        <v>19</v>
      </c>
      <c r="B680" s="27" t="s">
        <v>20</v>
      </c>
      <c r="C680" s="28"/>
      <c r="D680" s="29"/>
      <c r="E680" s="29"/>
      <c r="F680" s="29"/>
      <c r="G680" s="29"/>
      <c r="H680" s="29"/>
      <c r="I680" s="30">
        <f aca="true" t="shared" si="38" ref="I680:I706">SUM(C680:H680)</f>
        <v>0</v>
      </c>
      <c r="J680" s="31"/>
      <c r="K680" s="32"/>
    </row>
    <row r="681" spans="1:11" ht="15.75" customHeight="1" thickBot="1">
      <c r="A681" s="33"/>
      <c r="B681" s="34" t="s">
        <v>21</v>
      </c>
      <c r="C681" s="35"/>
      <c r="D681" s="24"/>
      <c r="E681" s="24"/>
      <c r="F681" s="24"/>
      <c r="G681" s="24"/>
      <c r="H681" s="24"/>
      <c r="I681" s="36">
        <f t="shared" si="38"/>
        <v>0</v>
      </c>
      <c r="J681" s="24"/>
      <c r="K681" s="37"/>
    </row>
    <row r="682" spans="1:11" ht="15.75" customHeight="1">
      <c r="A682" s="38" t="s">
        <v>22</v>
      </c>
      <c r="B682" s="39" t="s">
        <v>23</v>
      </c>
      <c r="C682" s="40"/>
      <c r="D682" s="41"/>
      <c r="E682" s="41"/>
      <c r="F682" s="41"/>
      <c r="G682" s="41"/>
      <c r="H682" s="41"/>
      <c r="I682" s="42">
        <f t="shared" si="38"/>
        <v>0</v>
      </c>
      <c r="J682" s="31"/>
      <c r="K682" s="32"/>
    </row>
    <row r="683" spans="1:11" ht="15.75" customHeight="1" thickBot="1">
      <c r="A683" s="33"/>
      <c r="B683" s="34" t="s">
        <v>24</v>
      </c>
      <c r="C683" s="35"/>
      <c r="D683" s="24"/>
      <c r="E683" s="24"/>
      <c r="F683" s="24"/>
      <c r="G683" s="24"/>
      <c r="H683" s="24"/>
      <c r="I683" s="36">
        <f t="shared" si="38"/>
        <v>0</v>
      </c>
      <c r="J683" s="24"/>
      <c r="K683" s="37"/>
    </row>
    <row r="684" spans="1:11" ht="15.75" customHeight="1">
      <c r="A684" s="38" t="s">
        <v>25</v>
      </c>
      <c r="B684" s="39" t="s">
        <v>26</v>
      </c>
      <c r="C684" s="40"/>
      <c r="D684" s="41"/>
      <c r="E684" s="41"/>
      <c r="F684" s="41"/>
      <c r="G684" s="41"/>
      <c r="H684" s="41"/>
      <c r="I684" s="42">
        <f t="shared" si="38"/>
        <v>0</v>
      </c>
      <c r="J684" s="31"/>
      <c r="K684" s="32"/>
    </row>
    <row r="685" spans="1:11" ht="15.75" customHeight="1" thickBot="1">
      <c r="A685" s="38"/>
      <c r="B685" s="39" t="s">
        <v>27</v>
      </c>
      <c r="C685" s="43"/>
      <c r="D685" s="31"/>
      <c r="E685" s="31"/>
      <c r="F685" s="31"/>
      <c r="G685" s="31"/>
      <c r="H685" s="31"/>
      <c r="I685" s="44">
        <f t="shared" si="38"/>
        <v>0</v>
      </c>
      <c r="J685" s="31"/>
      <c r="K685" s="32"/>
    </row>
    <row r="686" spans="1:11" ht="15.75" customHeight="1">
      <c r="A686" s="26" t="s">
        <v>28</v>
      </c>
      <c r="B686" s="45" t="s">
        <v>29</v>
      </c>
      <c r="C686" s="28"/>
      <c r="D686" s="29"/>
      <c r="E686" s="29"/>
      <c r="F686" s="29"/>
      <c r="G686" s="29"/>
      <c r="H686" s="29"/>
      <c r="I686" s="30">
        <f t="shared" si="38"/>
        <v>0</v>
      </c>
      <c r="J686" s="29"/>
      <c r="K686" s="46"/>
    </row>
    <row r="687" spans="1:11" ht="15.75" customHeight="1" thickBot="1">
      <c r="A687" s="38"/>
      <c r="B687" s="39" t="s">
        <v>30</v>
      </c>
      <c r="C687" s="40"/>
      <c r="D687" s="41"/>
      <c r="E687" s="41"/>
      <c r="F687" s="41"/>
      <c r="G687" s="41"/>
      <c r="H687" s="41"/>
      <c r="I687" s="42">
        <f t="shared" si="38"/>
        <v>0</v>
      </c>
      <c r="J687" s="31"/>
      <c r="K687" s="32"/>
    </row>
    <row r="688" spans="1:11" ht="15.75" customHeight="1">
      <c r="A688" s="26" t="s">
        <v>31</v>
      </c>
      <c r="B688" s="45" t="s">
        <v>32</v>
      </c>
      <c r="C688" s="28"/>
      <c r="D688" s="29"/>
      <c r="E688" s="29"/>
      <c r="F688" s="29"/>
      <c r="G688" s="29"/>
      <c r="H688" s="29"/>
      <c r="I688" s="30">
        <f t="shared" si="38"/>
        <v>0</v>
      </c>
      <c r="J688" s="29"/>
      <c r="K688" s="46"/>
    </row>
    <row r="689" spans="1:11" ht="15.75" customHeight="1" thickBot="1">
      <c r="A689" s="38"/>
      <c r="B689" s="39" t="s">
        <v>33</v>
      </c>
      <c r="C689" s="40"/>
      <c r="D689" s="41"/>
      <c r="E689" s="41"/>
      <c r="F689" s="41"/>
      <c r="G689" s="41"/>
      <c r="H689" s="41"/>
      <c r="I689" s="42">
        <f t="shared" si="38"/>
        <v>0</v>
      </c>
      <c r="J689" s="31"/>
      <c r="K689" s="32"/>
    </row>
    <row r="690" spans="1:11" ht="15.75" customHeight="1">
      <c r="A690" s="26" t="s">
        <v>35</v>
      </c>
      <c r="B690" s="45" t="s">
        <v>36</v>
      </c>
      <c r="C690" s="28"/>
      <c r="D690" s="29"/>
      <c r="E690" s="29"/>
      <c r="F690" s="29"/>
      <c r="G690" s="29"/>
      <c r="H690" s="29"/>
      <c r="I690" s="30">
        <f t="shared" si="38"/>
        <v>0</v>
      </c>
      <c r="J690" s="29"/>
      <c r="K690" s="46"/>
    </row>
    <row r="691" spans="1:11" ht="15.75" customHeight="1">
      <c r="A691" s="38"/>
      <c r="B691" s="39" t="s">
        <v>39</v>
      </c>
      <c r="C691" s="40"/>
      <c r="D691" s="41"/>
      <c r="E691" s="41"/>
      <c r="F691" s="41"/>
      <c r="G691" s="41"/>
      <c r="H691" s="41"/>
      <c r="I691" s="42">
        <f t="shared" si="38"/>
        <v>0</v>
      </c>
      <c r="J691" s="31"/>
      <c r="K691" s="32"/>
    </row>
    <row r="692" spans="1:11" ht="15.75" customHeight="1" thickBot="1">
      <c r="A692" s="33"/>
      <c r="B692" s="34" t="s">
        <v>40</v>
      </c>
      <c r="C692" s="35"/>
      <c r="D692" s="24"/>
      <c r="E692" s="24"/>
      <c r="F692" s="24"/>
      <c r="G692" s="24"/>
      <c r="H692" s="24"/>
      <c r="I692" s="36">
        <f t="shared" si="38"/>
        <v>0</v>
      </c>
      <c r="J692" s="24"/>
      <c r="K692" s="37"/>
    </row>
    <row r="693" spans="1:11" ht="15.75" customHeight="1">
      <c r="A693" s="38" t="s">
        <v>41</v>
      </c>
      <c r="B693" s="39" t="s">
        <v>42</v>
      </c>
      <c r="C693" s="40"/>
      <c r="D693" s="41"/>
      <c r="E693" s="41"/>
      <c r="F693" s="41"/>
      <c r="G693" s="41"/>
      <c r="H693" s="41"/>
      <c r="I693" s="42">
        <f t="shared" si="38"/>
        <v>0</v>
      </c>
      <c r="J693" s="31"/>
      <c r="K693" s="32"/>
    </row>
    <row r="694" spans="1:11" ht="15.75" customHeight="1" thickBot="1">
      <c r="A694" s="33"/>
      <c r="B694" s="34" t="s">
        <v>46</v>
      </c>
      <c r="C694" s="35"/>
      <c r="D694" s="24"/>
      <c r="E694" s="24"/>
      <c r="F694" s="24"/>
      <c r="G694" s="24"/>
      <c r="H694" s="24"/>
      <c r="I694" s="36">
        <f t="shared" si="38"/>
        <v>0</v>
      </c>
      <c r="J694" s="24"/>
      <c r="K694" s="37"/>
    </row>
    <row r="695" spans="1:11" ht="15.75" customHeight="1">
      <c r="A695" s="38" t="s">
        <v>47</v>
      </c>
      <c r="B695" s="39" t="s">
        <v>48</v>
      </c>
      <c r="C695" s="40"/>
      <c r="D695" s="41"/>
      <c r="E695" s="41"/>
      <c r="F695" s="41"/>
      <c r="G695" s="41"/>
      <c r="H695" s="41"/>
      <c r="I695" s="42">
        <f t="shared" si="38"/>
        <v>0</v>
      </c>
      <c r="J695" s="31"/>
      <c r="K695" s="32"/>
    </row>
    <row r="696" spans="1:11" ht="15.75" customHeight="1" thickBot="1">
      <c r="A696" s="38"/>
      <c r="B696" s="39" t="s">
        <v>49</v>
      </c>
      <c r="C696" s="43"/>
      <c r="D696" s="31"/>
      <c r="E696" s="31"/>
      <c r="F696" s="31"/>
      <c r="G696" s="31"/>
      <c r="H696" s="31"/>
      <c r="I696" s="44">
        <f t="shared" si="38"/>
        <v>0</v>
      </c>
      <c r="J696" s="31"/>
      <c r="K696" s="32"/>
    </row>
    <row r="697" spans="1:11" ht="15.75" customHeight="1">
      <c r="A697" s="26" t="s">
        <v>50</v>
      </c>
      <c r="B697" s="45" t="s">
        <v>51</v>
      </c>
      <c r="C697" s="28"/>
      <c r="D697" s="29"/>
      <c r="E697" s="29"/>
      <c r="F697" s="29"/>
      <c r="G697" s="29"/>
      <c r="H697" s="29"/>
      <c r="I697" s="30">
        <f t="shared" si="38"/>
        <v>0</v>
      </c>
      <c r="J697" s="29"/>
      <c r="K697" s="46"/>
    </row>
    <row r="698" spans="1:11" ht="15.75" customHeight="1" thickBot="1">
      <c r="A698" s="38"/>
      <c r="B698" s="39" t="s">
        <v>52</v>
      </c>
      <c r="C698" s="40"/>
      <c r="D698" s="41"/>
      <c r="E698" s="41"/>
      <c r="F698" s="41"/>
      <c r="G698" s="41"/>
      <c r="H698" s="41"/>
      <c r="I698" s="42">
        <f t="shared" si="38"/>
        <v>0</v>
      </c>
      <c r="J698" s="31"/>
      <c r="K698" s="32"/>
    </row>
    <row r="699" spans="1:11" ht="15.75" customHeight="1">
      <c r="A699" s="26" t="s">
        <v>53</v>
      </c>
      <c r="B699" s="45" t="s">
        <v>54</v>
      </c>
      <c r="C699" s="28"/>
      <c r="D699" s="29"/>
      <c r="E699" s="29"/>
      <c r="F699" s="29"/>
      <c r="G699" s="29"/>
      <c r="H699" s="29"/>
      <c r="I699" s="30">
        <f t="shared" si="38"/>
        <v>0</v>
      </c>
      <c r="J699" s="29"/>
      <c r="K699" s="46"/>
    </row>
    <row r="700" spans="1:11" ht="15.75" customHeight="1" thickBot="1">
      <c r="A700" s="38"/>
      <c r="B700" s="39" t="s">
        <v>55</v>
      </c>
      <c r="C700" s="40"/>
      <c r="D700" s="41"/>
      <c r="E700" s="41">
        <v>0.25</v>
      </c>
      <c r="F700" s="41"/>
      <c r="G700" s="41"/>
      <c r="H700" s="41"/>
      <c r="I700" s="42">
        <f t="shared" si="38"/>
        <v>0.25</v>
      </c>
      <c r="J700" s="31"/>
      <c r="K700" s="32"/>
    </row>
    <row r="701" spans="1:11" ht="15.75" customHeight="1">
      <c r="A701" s="26" t="s">
        <v>56</v>
      </c>
      <c r="B701" s="45" t="s">
        <v>57</v>
      </c>
      <c r="C701" s="28"/>
      <c r="D701" s="29"/>
      <c r="E701" s="29"/>
      <c r="F701" s="29"/>
      <c r="G701" s="29"/>
      <c r="H701" s="29"/>
      <c r="I701" s="30">
        <f t="shared" si="38"/>
        <v>0</v>
      </c>
      <c r="J701" s="29"/>
      <c r="K701" s="46"/>
    </row>
    <row r="702" spans="1:11" ht="15.75" customHeight="1">
      <c r="A702" s="38"/>
      <c r="B702" s="39" t="s">
        <v>58</v>
      </c>
      <c r="C702" s="40"/>
      <c r="D702" s="41"/>
      <c r="E702" s="41"/>
      <c r="F702" s="41"/>
      <c r="G702" s="41"/>
      <c r="H702" s="41"/>
      <c r="I702" s="42">
        <f t="shared" si="38"/>
        <v>0</v>
      </c>
      <c r="J702" s="31"/>
      <c r="K702" s="32"/>
    </row>
    <row r="703" spans="1:11" ht="15.75" customHeight="1" thickBot="1">
      <c r="A703" s="33"/>
      <c r="B703" s="34" t="s">
        <v>59</v>
      </c>
      <c r="C703" s="35"/>
      <c r="D703" s="24"/>
      <c r="E703" s="24"/>
      <c r="F703" s="24"/>
      <c r="G703" s="24"/>
      <c r="H703" s="24"/>
      <c r="I703" s="36">
        <f t="shared" si="38"/>
        <v>0</v>
      </c>
      <c r="J703" s="24"/>
      <c r="K703" s="37"/>
    </row>
    <row r="704" spans="1:11" ht="15.75" customHeight="1">
      <c r="A704" s="38" t="s">
        <v>60</v>
      </c>
      <c r="B704" s="39" t="s">
        <v>61</v>
      </c>
      <c r="C704" s="40"/>
      <c r="D704" s="41"/>
      <c r="E704" s="41"/>
      <c r="F704" s="41"/>
      <c r="G704" s="41"/>
      <c r="H704" s="41"/>
      <c r="I704" s="42">
        <f t="shared" si="38"/>
        <v>0</v>
      </c>
      <c r="J704" s="31"/>
      <c r="K704" s="32"/>
    </row>
    <row r="705" spans="1:11" ht="15.75" customHeight="1" thickBot="1">
      <c r="A705" s="33"/>
      <c r="B705" s="34" t="s">
        <v>62</v>
      </c>
      <c r="C705" s="35"/>
      <c r="D705" s="24"/>
      <c r="E705" s="24"/>
      <c r="F705" s="24"/>
      <c r="G705" s="24"/>
      <c r="H705" s="24"/>
      <c r="I705" s="36">
        <f t="shared" si="38"/>
        <v>0</v>
      </c>
      <c r="J705" s="24"/>
      <c r="K705" s="37"/>
    </row>
    <row r="706" spans="1:11" ht="15.75" customHeight="1" thickBot="1">
      <c r="A706" s="50" t="s">
        <v>15</v>
      </c>
      <c r="B706" s="51"/>
      <c r="C706" s="35">
        <f aca="true" t="shared" si="39" ref="C706:H706">SUM(C680:C705)</f>
        <v>0</v>
      </c>
      <c r="D706" s="24">
        <f t="shared" si="39"/>
        <v>0</v>
      </c>
      <c r="E706" s="24">
        <f t="shared" si="39"/>
        <v>0.25</v>
      </c>
      <c r="F706" s="24">
        <f t="shared" si="39"/>
        <v>0</v>
      </c>
      <c r="G706" s="24">
        <f t="shared" si="39"/>
        <v>0</v>
      </c>
      <c r="H706" s="24">
        <f t="shared" si="39"/>
        <v>0</v>
      </c>
      <c r="I706" s="36">
        <f t="shared" si="38"/>
        <v>0.25</v>
      </c>
      <c r="J706" s="24">
        <f>SUM(J680:J705)</f>
        <v>0</v>
      </c>
      <c r="K706" s="37">
        <f>SUM(K680:K705)</f>
        <v>0</v>
      </c>
    </row>
    <row r="710" spans="1:9" ht="15.75" customHeight="1">
      <c r="A710" s="1" t="s">
        <v>2</v>
      </c>
      <c r="B710" s="2"/>
      <c r="C710" s="3"/>
      <c r="E710" s="5"/>
      <c r="F710" s="6" t="s">
        <v>3</v>
      </c>
      <c r="G710" s="5"/>
      <c r="I710" s="7"/>
    </row>
    <row r="711" spans="1:9" ht="27" customHeight="1" thickBot="1">
      <c r="A711" s="1" t="s">
        <v>4</v>
      </c>
      <c r="C711" s="3"/>
      <c r="D711" s="10" t="s">
        <v>5</v>
      </c>
      <c r="E711" s="52" t="s">
        <v>83</v>
      </c>
      <c r="H711" s="5"/>
      <c r="I711" s="7"/>
    </row>
    <row r="712" spans="1:11" ht="15.75" customHeight="1">
      <c r="A712" s="12" t="s">
        <v>7</v>
      </c>
      <c r="B712" s="13" t="s">
        <v>8</v>
      </c>
      <c r="C712" s="14" t="s">
        <v>9</v>
      </c>
      <c r="D712" s="15" t="s">
        <v>10</v>
      </c>
      <c r="E712" s="15" t="s">
        <v>11</v>
      </c>
      <c r="F712" s="15" t="s">
        <v>12</v>
      </c>
      <c r="G712" s="15" t="s">
        <v>13</v>
      </c>
      <c r="H712" s="15" t="s">
        <v>14</v>
      </c>
      <c r="I712" s="16" t="s">
        <v>15</v>
      </c>
      <c r="J712" s="17" t="s">
        <v>16</v>
      </c>
      <c r="K712" s="18"/>
    </row>
    <row r="713" spans="1:11" ht="15.75" customHeight="1" thickBot="1">
      <c r="A713" s="19"/>
      <c r="B713" s="20"/>
      <c r="C713" s="21"/>
      <c r="D713" s="22"/>
      <c r="E713" s="22"/>
      <c r="F713" s="22"/>
      <c r="G713" s="22"/>
      <c r="H713" s="22"/>
      <c r="I713" s="23"/>
      <c r="J713" s="24" t="s">
        <v>17</v>
      </c>
      <c r="K713" s="25" t="s">
        <v>18</v>
      </c>
    </row>
    <row r="714" spans="1:11" ht="15.75" customHeight="1">
      <c r="A714" s="26" t="s">
        <v>19</v>
      </c>
      <c r="B714" s="27" t="s">
        <v>20</v>
      </c>
      <c r="C714" s="28"/>
      <c r="D714" s="29"/>
      <c r="E714" s="29"/>
      <c r="F714" s="29"/>
      <c r="G714" s="29"/>
      <c r="H714" s="29"/>
      <c r="I714" s="30">
        <f aca="true" t="shared" si="40" ref="I714:I740">SUM(C714:H714)</f>
        <v>0</v>
      </c>
      <c r="J714" s="31"/>
      <c r="K714" s="32"/>
    </row>
    <row r="715" spans="1:11" ht="15.75" customHeight="1" thickBot="1">
      <c r="A715" s="33"/>
      <c r="B715" s="34" t="s">
        <v>21</v>
      </c>
      <c r="C715" s="35"/>
      <c r="D715" s="24"/>
      <c r="E715" s="24"/>
      <c r="F715" s="24"/>
      <c r="G715" s="24"/>
      <c r="H715" s="24"/>
      <c r="I715" s="36">
        <f t="shared" si="40"/>
        <v>0</v>
      </c>
      <c r="J715" s="24"/>
      <c r="K715" s="37"/>
    </row>
    <row r="716" spans="1:11" ht="15.75" customHeight="1">
      <c r="A716" s="38" t="s">
        <v>22</v>
      </c>
      <c r="B716" s="39" t="s">
        <v>23</v>
      </c>
      <c r="C716" s="40"/>
      <c r="D716" s="41"/>
      <c r="E716" s="41"/>
      <c r="F716" s="41"/>
      <c r="G716" s="41"/>
      <c r="H716" s="41"/>
      <c r="I716" s="42">
        <f t="shared" si="40"/>
        <v>0</v>
      </c>
      <c r="J716" s="31"/>
      <c r="K716" s="32"/>
    </row>
    <row r="717" spans="1:11" ht="15.75" customHeight="1" thickBot="1">
      <c r="A717" s="33"/>
      <c r="B717" s="34" t="s">
        <v>24</v>
      </c>
      <c r="C717" s="35"/>
      <c r="D717" s="24"/>
      <c r="E717" s="24"/>
      <c r="F717" s="24"/>
      <c r="G717" s="24"/>
      <c r="H717" s="24"/>
      <c r="I717" s="36">
        <f t="shared" si="40"/>
        <v>0</v>
      </c>
      <c r="J717" s="24"/>
      <c r="K717" s="37"/>
    </row>
    <row r="718" spans="1:11" ht="15.75" customHeight="1">
      <c r="A718" s="38" t="s">
        <v>25</v>
      </c>
      <c r="B718" s="39" t="s">
        <v>26</v>
      </c>
      <c r="C718" s="40"/>
      <c r="D718" s="41"/>
      <c r="E718" s="41"/>
      <c r="F718" s="41"/>
      <c r="G718" s="41"/>
      <c r="H718" s="41"/>
      <c r="I718" s="42">
        <f t="shared" si="40"/>
        <v>0</v>
      </c>
      <c r="J718" s="31"/>
      <c r="K718" s="32"/>
    </row>
    <row r="719" spans="1:11" ht="15.75" customHeight="1" thickBot="1">
      <c r="A719" s="38"/>
      <c r="B719" s="39" t="s">
        <v>27</v>
      </c>
      <c r="C719" s="43"/>
      <c r="D719" s="31"/>
      <c r="E719" s="31"/>
      <c r="F719" s="31"/>
      <c r="G719" s="31"/>
      <c r="H719" s="31"/>
      <c r="I719" s="44">
        <f t="shared" si="40"/>
        <v>0</v>
      </c>
      <c r="J719" s="31"/>
      <c r="K719" s="32"/>
    </row>
    <row r="720" spans="1:11" ht="15.75" customHeight="1">
      <c r="A720" s="26" t="s">
        <v>28</v>
      </c>
      <c r="B720" s="45" t="s">
        <v>29</v>
      </c>
      <c r="C720" s="28"/>
      <c r="D720" s="29"/>
      <c r="E720" s="29"/>
      <c r="F720" s="29"/>
      <c r="G720" s="29"/>
      <c r="H720" s="29"/>
      <c r="I720" s="30">
        <f t="shared" si="40"/>
        <v>0</v>
      </c>
      <c r="J720" s="29"/>
      <c r="K720" s="46"/>
    </row>
    <row r="721" spans="1:11" ht="15.75" customHeight="1" thickBot="1">
      <c r="A721" s="38"/>
      <c r="B721" s="39" t="s">
        <v>30</v>
      </c>
      <c r="C721" s="40"/>
      <c r="D721" s="41"/>
      <c r="E721" s="41"/>
      <c r="F721" s="41"/>
      <c r="G721" s="41"/>
      <c r="H721" s="41"/>
      <c r="I721" s="42">
        <f t="shared" si="40"/>
        <v>0</v>
      </c>
      <c r="J721" s="31"/>
      <c r="K721" s="32"/>
    </row>
    <row r="722" spans="1:11" ht="15.75" customHeight="1">
      <c r="A722" s="26" t="s">
        <v>31</v>
      </c>
      <c r="B722" s="45" t="s">
        <v>32</v>
      </c>
      <c r="C722" s="28"/>
      <c r="D722" s="29"/>
      <c r="E722" s="29"/>
      <c r="F722" s="29"/>
      <c r="G722" s="29"/>
      <c r="H722" s="29"/>
      <c r="I722" s="30">
        <f t="shared" si="40"/>
        <v>0</v>
      </c>
      <c r="J722" s="29"/>
      <c r="K722" s="46"/>
    </row>
    <row r="723" spans="1:11" ht="15.75" customHeight="1" thickBot="1">
      <c r="A723" s="38"/>
      <c r="B723" s="39" t="s">
        <v>33</v>
      </c>
      <c r="C723" s="40"/>
      <c r="D723" s="41"/>
      <c r="E723" s="41"/>
      <c r="F723" s="41"/>
      <c r="G723" s="41"/>
      <c r="H723" s="41"/>
      <c r="I723" s="42">
        <f t="shared" si="40"/>
        <v>0</v>
      </c>
      <c r="J723" s="31"/>
      <c r="K723" s="32"/>
    </row>
    <row r="724" spans="1:11" ht="15.75" customHeight="1">
      <c r="A724" s="26" t="s">
        <v>35</v>
      </c>
      <c r="B724" s="45" t="s">
        <v>36</v>
      </c>
      <c r="C724" s="28"/>
      <c r="D724" s="29"/>
      <c r="E724" s="29"/>
      <c r="F724" s="29"/>
      <c r="G724" s="29"/>
      <c r="H724" s="29"/>
      <c r="I724" s="30">
        <f t="shared" si="40"/>
        <v>0</v>
      </c>
      <c r="J724" s="29"/>
      <c r="K724" s="46"/>
    </row>
    <row r="725" spans="1:11" ht="15.75" customHeight="1">
      <c r="A725" s="38"/>
      <c r="B725" s="39" t="s">
        <v>39</v>
      </c>
      <c r="C725" s="40"/>
      <c r="D725" s="41"/>
      <c r="E725" s="41"/>
      <c r="F725" s="41"/>
      <c r="G725" s="41"/>
      <c r="H725" s="41"/>
      <c r="I725" s="42">
        <f t="shared" si="40"/>
        <v>0</v>
      </c>
      <c r="J725" s="31"/>
      <c r="K725" s="32"/>
    </row>
    <row r="726" spans="1:11" ht="15.75" customHeight="1" thickBot="1">
      <c r="A726" s="33"/>
      <c r="B726" s="34" t="s">
        <v>40</v>
      </c>
      <c r="C726" s="35"/>
      <c r="D726" s="24"/>
      <c r="E726" s="24"/>
      <c r="F726" s="24"/>
      <c r="G726" s="24"/>
      <c r="H726" s="24"/>
      <c r="I726" s="36">
        <f t="shared" si="40"/>
        <v>0</v>
      </c>
      <c r="J726" s="24"/>
      <c r="K726" s="37"/>
    </row>
    <row r="727" spans="1:11" ht="15.75" customHeight="1">
      <c r="A727" s="38" t="s">
        <v>41</v>
      </c>
      <c r="B727" s="39" t="s">
        <v>42</v>
      </c>
      <c r="C727" s="40"/>
      <c r="D727" s="41"/>
      <c r="E727" s="41"/>
      <c r="F727" s="41"/>
      <c r="G727" s="41"/>
      <c r="H727" s="41"/>
      <c r="I727" s="42">
        <f t="shared" si="40"/>
        <v>0</v>
      </c>
      <c r="J727" s="31"/>
      <c r="K727" s="32"/>
    </row>
    <row r="728" spans="1:11" ht="15.75" customHeight="1" thickBot="1">
      <c r="A728" s="33"/>
      <c r="B728" s="34" t="s">
        <v>46</v>
      </c>
      <c r="C728" s="35"/>
      <c r="D728" s="24"/>
      <c r="E728" s="24">
        <v>0.25</v>
      </c>
      <c r="F728" s="24"/>
      <c r="G728" s="24"/>
      <c r="H728" s="24"/>
      <c r="I728" s="36">
        <f t="shared" si="40"/>
        <v>0.25</v>
      </c>
      <c r="J728" s="24"/>
      <c r="K728" s="37"/>
    </row>
    <row r="729" spans="1:11" ht="15.75" customHeight="1">
      <c r="A729" s="38" t="s">
        <v>47</v>
      </c>
      <c r="B729" s="39" t="s">
        <v>48</v>
      </c>
      <c r="C729" s="40"/>
      <c r="D729" s="41"/>
      <c r="E729" s="41"/>
      <c r="F729" s="41"/>
      <c r="G729" s="41"/>
      <c r="H729" s="41"/>
      <c r="I729" s="42">
        <f t="shared" si="40"/>
        <v>0</v>
      </c>
      <c r="J729" s="31"/>
      <c r="K729" s="32"/>
    </row>
    <row r="730" spans="1:11" ht="15.75" customHeight="1" thickBot="1">
      <c r="A730" s="38"/>
      <c r="B730" s="39" t="s">
        <v>49</v>
      </c>
      <c r="C730" s="43"/>
      <c r="D730" s="31"/>
      <c r="E730" s="31"/>
      <c r="F730" s="31"/>
      <c r="G730" s="31"/>
      <c r="H730" s="31"/>
      <c r="I730" s="44">
        <f t="shared" si="40"/>
        <v>0</v>
      </c>
      <c r="J730" s="31"/>
      <c r="K730" s="32"/>
    </row>
    <row r="731" spans="1:11" ht="15.75" customHeight="1">
      <c r="A731" s="26" t="s">
        <v>50</v>
      </c>
      <c r="B731" s="45" t="s">
        <v>51</v>
      </c>
      <c r="C731" s="28"/>
      <c r="D731" s="29"/>
      <c r="E731" s="29"/>
      <c r="F731" s="29"/>
      <c r="G731" s="29"/>
      <c r="H731" s="29"/>
      <c r="I731" s="30">
        <f t="shared" si="40"/>
        <v>0</v>
      </c>
      <c r="J731" s="29"/>
      <c r="K731" s="46"/>
    </row>
    <row r="732" spans="1:11" ht="15.75" customHeight="1" thickBot="1">
      <c r="A732" s="38"/>
      <c r="B732" s="39" t="s">
        <v>52</v>
      </c>
      <c r="C732" s="40"/>
      <c r="D732" s="41"/>
      <c r="E732" s="41"/>
      <c r="F732" s="41"/>
      <c r="G732" s="41"/>
      <c r="H732" s="41"/>
      <c r="I732" s="42">
        <f t="shared" si="40"/>
        <v>0</v>
      </c>
      <c r="J732" s="31"/>
      <c r="K732" s="32"/>
    </row>
    <row r="733" spans="1:11" ht="15.75" customHeight="1">
      <c r="A733" s="26" t="s">
        <v>53</v>
      </c>
      <c r="B733" s="45" t="s">
        <v>54</v>
      </c>
      <c r="C733" s="28"/>
      <c r="D733" s="29"/>
      <c r="E733" s="29"/>
      <c r="F733" s="29"/>
      <c r="G733" s="29"/>
      <c r="H733" s="29"/>
      <c r="I733" s="30">
        <f t="shared" si="40"/>
        <v>0</v>
      </c>
      <c r="J733" s="29"/>
      <c r="K733" s="46"/>
    </row>
    <row r="734" spans="1:11" ht="15.75" customHeight="1" thickBot="1">
      <c r="A734" s="38"/>
      <c r="B734" s="39" t="s">
        <v>55</v>
      </c>
      <c r="C734" s="40"/>
      <c r="D734" s="41"/>
      <c r="E734" s="41"/>
      <c r="F734" s="41"/>
      <c r="G734" s="41"/>
      <c r="H734" s="41"/>
      <c r="I734" s="42">
        <f t="shared" si="40"/>
        <v>0</v>
      </c>
      <c r="J734" s="31"/>
      <c r="K734" s="32"/>
    </row>
    <row r="735" spans="1:11" ht="15.75" customHeight="1">
      <c r="A735" s="26" t="s">
        <v>56</v>
      </c>
      <c r="B735" s="45" t="s">
        <v>57</v>
      </c>
      <c r="C735" s="28"/>
      <c r="D735" s="29"/>
      <c r="E735" s="29"/>
      <c r="F735" s="29">
        <v>1</v>
      </c>
      <c r="G735" s="29"/>
      <c r="H735" s="29"/>
      <c r="I735" s="30">
        <f t="shared" si="40"/>
        <v>1</v>
      </c>
      <c r="J735" s="29"/>
      <c r="K735" s="46"/>
    </row>
    <row r="736" spans="1:11" ht="15.75" customHeight="1">
      <c r="A736" s="38"/>
      <c r="B736" s="39" t="s">
        <v>58</v>
      </c>
      <c r="C736" s="40"/>
      <c r="D736" s="41"/>
      <c r="E736" s="41"/>
      <c r="F736" s="41"/>
      <c r="G736" s="41"/>
      <c r="H736" s="41"/>
      <c r="I736" s="42">
        <f t="shared" si="40"/>
        <v>0</v>
      </c>
      <c r="J736" s="31"/>
      <c r="K736" s="32"/>
    </row>
    <row r="737" spans="1:11" ht="15.75" customHeight="1" thickBot="1">
      <c r="A737" s="33"/>
      <c r="B737" s="34" t="s">
        <v>59</v>
      </c>
      <c r="C737" s="35"/>
      <c r="D737" s="24"/>
      <c r="E737" s="24"/>
      <c r="F737" s="24"/>
      <c r="G737" s="24" t="s">
        <v>84</v>
      </c>
      <c r="H737" s="24">
        <v>3</v>
      </c>
      <c r="I737" s="36">
        <f t="shared" si="40"/>
        <v>3</v>
      </c>
      <c r="J737" s="24"/>
      <c r="K737" s="37"/>
    </row>
    <row r="738" spans="1:11" ht="15.75" customHeight="1">
      <c r="A738" s="38" t="s">
        <v>60</v>
      </c>
      <c r="B738" s="39" t="s">
        <v>61</v>
      </c>
      <c r="C738" s="40"/>
      <c r="D738" s="41"/>
      <c r="E738" s="41"/>
      <c r="F738" s="41"/>
      <c r="G738" s="41"/>
      <c r="H738" s="41"/>
      <c r="I738" s="42">
        <f t="shared" si="40"/>
        <v>0</v>
      </c>
      <c r="J738" s="31"/>
      <c r="K738" s="32"/>
    </row>
    <row r="739" spans="1:11" ht="15.75" customHeight="1" thickBot="1">
      <c r="A739" s="33"/>
      <c r="B739" s="34" t="s">
        <v>62</v>
      </c>
      <c r="C739" s="35"/>
      <c r="D739" s="24"/>
      <c r="E739" s="24"/>
      <c r="F739" s="24"/>
      <c r="G739" s="24"/>
      <c r="H739" s="24"/>
      <c r="I739" s="36">
        <f t="shared" si="40"/>
        <v>0</v>
      </c>
      <c r="J739" s="24"/>
      <c r="K739" s="37"/>
    </row>
    <row r="740" spans="1:11" ht="15.75" customHeight="1" thickBot="1">
      <c r="A740" s="50" t="s">
        <v>15</v>
      </c>
      <c r="B740" s="51"/>
      <c r="C740" s="35">
        <f aca="true" t="shared" si="41" ref="C740:H740">SUM(C714:C739)</f>
        <v>0</v>
      </c>
      <c r="D740" s="24">
        <f t="shared" si="41"/>
        <v>0</v>
      </c>
      <c r="E740" s="24">
        <f t="shared" si="41"/>
        <v>0.25</v>
      </c>
      <c r="F740" s="24">
        <f t="shared" si="41"/>
        <v>1</v>
      </c>
      <c r="G740" s="24">
        <f t="shared" si="41"/>
        <v>0</v>
      </c>
      <c r="H740" s="24">
        <f t="shared" si="41"/>
        <v>3</v>
      </c>
      <c r="I740" s="36">
        <f t="shared" si="40"/>
        <v>4.25</v>
      </c>
      <c r="J740" s="24">
        <f>SUM(J714:J739)</f>
        <v>0</v>
      </c>
      <c r="K740" s="37">
        <f>SUM(K714:K739)</f>
        <v>0</v>
      </c>
    </row>
    <row r="744" spans="1:9" ht="15.75" customHeight="1">
      <c r="A744" s="1" t="s">
        <v>2</v>
      </c>
      <c r="B744" s="2"/>
      <c r="C744" s="3"/>
      <c r="E744" s="5"/>
      <c r="F744" s="6" t="s">
        <v>3</v>
      </c>
      <c r="G744" s="5"/>
      <c r="I744" s="7"/>
    </row>
    <row r="745" spans="1:9" ht="27" customHeight="1" thickBot="1">
      <c r="A745" s="1" t="s">
        <v>4</v>
      </c>
      <c r="C745" s="3"/>
      <c r="D745" s="10" t="s">
        <v>5</v>
      </c>
      <c r="E745" s="52" t="s">
        <v>85</v>
      </c>
      <c r="H745" s="5"/>
      <c r="I745" s="7"/>
    </row>
    <row r="746" spans="1:11" ht="15.75" customHeight="1">
      <c r="A746" s="12" t="s">
        <v>7</v>
      </c>
      <c r="B746" s="13" t="s">
        <v>8</v>
      </c>
      <c r="C746" s="14" t="s">
        <v>9</v>
      </c>
      <c r="D746" s="15" t="s">
        <v>10</v>
      </c>
      <c r="E746" s="15" t="s">
        <v>11</v>
      </c>
      <c r="F746" s="15" t="s">
        <v>12</v>
      </c>
      <c r="G746" s="15" t="s">
        <v>13</v>
      </c>
      <c r="H746" s="15" t="s">
        <v>14</v>
      </c>
      <c r="I746" s="16" t="s">
        <v>15</v>
      </c>
      <c r="J746" s="17" t="s">
        <v>16</v>
      </c>
      <c r="K746" s="18"/>
    </row>
    <row r="747" spans="1:11" ht="15.75" customHeight="1" thickBot="1">
      <c r="A747" s="19"/>
      <c r="B747" s="20"/>
      <c r="C747" s="21"/>
      <c r="D747" s="22"/>
      <c r="E747" s="22"/>
      <c r="F747" s="22"/>
      <c r="G747" s="22"/>
      <c r="H747" s="22"/>
      <c r="I747" s="23"/>
      <c r="J747" s="24" t="s">
        <v>17</v>
      </c>
      <c r="K747" s="25" t="s">
        <v>18</v>
      </c>
    </row>
    <row r="748" spans="1:11" ht="15.75" customHeight="1">
      <c r="A748" s="26" t="s">
        <v>19</v>
      </c>
      <c r="B748" s="27" t="s">
        <v>20</v>
      </c>
      <c r="C748" s="28"/>
      <c r="D748" s="29"/>
      <c r="E748" s="29"/>
      <c r="F748" s="29"/>
      <c r="G748" s="29"/>
      <c r="H748" s="29"/>
      <c r="I748" s="30">
        <f aca="true" t="shared" si="42" ref="I748:I774">SUM(C748:H748)</f>
        <v>0</v>
      </c>
      <c r="J748" s="31"/>
      <c r="K748" s="32"/>
    </row>
    <row r="749" spans="1:11" ht="15.75" customHeight="1" thickBot="1">
      <c r="A749" s="33"/>
      <c r="B749" s="34" t="s">
        <v>21</v>
      </c>
      <c r="C749" s="35"/>
      <c r="D749" s="24"/>
      <c r="E749" s="24"/>
      <c r="F749" s="24"/>
      <c r="G749" s="24"/>
      <c r="H749" s="24"/>
      <c r="I749" s="36">
        <f t="shared" si="42"/>
        <v>0</v>
      </c>
      <c r="J749" s="24"/>
      <c r="K749" s="37"/>
    </row>
    <row r="750" spans="1:11" ht="15.75" customHeight="1">
      <c r="A750" s="38" t="s">
        <v>22</v>
      </c>
      <c r="B750" s="39" t="s">
        <v>23</v>
      </c>
      <c r="C750" s="40"/>
      <c r="D750" s="41"/>
      <c r="E750" s="41"/>
      <c r="F750" s="41"/>
      <c r="G750" s="41"/>
      <c r="H750" s="41"/>
      <c r="I750" s="42">
        <f t="shared" si="42"/>
        <v>0</v>
      </c>
      <c r="J750" s="31"/>
      <c r="K750" s="32"/>
    </row>
    <row r="751" spans="1:11" ht="15.75" customHeight="1" thickBot="1">
      <c r="A751" s="33"/>
      <c r="B751" s="34" t="s">
        <v>24</v>
      </c>
      <c r="C751" s="35"/>
      <c r="D751" s="24"/>
      <c r="E751" s="24"/>
      <c r="F751" s="24"/>
      <c r="G751" s="24"/>
      <c r="H751" s="24"/>
      <c r="I751" s="36">
        <f t="shared" si="42"/>
        <v>0</v>
      </c>
      <c r="J751" s="24"/>
      <c r="K751" s="37"/>
    </row>
    <row r="752" spans="1:11" ht="15.75" customHeight="1">
      <c r="A752" s="38" t="s">
        <v>25</v>
      </c>
      <c r="B752" s="39" t="s">
        <v>26</v>
      </c>
      <c r="C752" s="40"/>
      <c r="D752" s="41"/>
      <c r="E752" s="41"/>
      <c r="F752" s="41"/>
      <c r="G752" s="41"/>
      <c r="H752" s="41"/>
      <c r="I752" s="42">
        <f t="shared" si="42"/>
        <v>0</v>
      </c>
      <c r="J752" s="31"/>
      <c r="K752" s="32"/>
    </row>
    <row r="753" spans="1:11" ht="15.75" customHeight="1" thickBot="1">
      <c r="A753" s="38"/>
      <c r="B753" s="39" t="s">
        <v>27</v>
      </c>
      <c r="C753" s="43"/>
      <c r="D753" s="31"/>
      <c r="E753" s="31"/>
      <c r="F753" s="31"/>
      <c r="G753" s="31"/>
      <c r="H753" s="31"/>
      <c r="I753" s="44">
        <f t="shared" si="42"/>
        <v>0</v>
      </c>
      <c r="J753" s="31"/>
      <c r="K753" s="32"/>
    </row>
    <row r="754" spans="1:11" ht="15.75" customHeight="1">
      <c r="A754" s="26" t="s">
        <v>28</v>
      </c>
      <c r="B754" s="45" t="s">
        <v>29</v>
      </c>
      <c r="C754" s="28"/>
      <c r="D754" s="29"/>
      <c r="E754" s="29"/>
      <c r="F754" s="29"/>
      <c r="G754" s="29"/>
      <c r="H754" s="29"/>
      <c r="I754" s="30">
        <f t="shared" si="42"/>
        <v>0</v>
      </c>
      <c r="J754" s="29"/>
      <c r="K754" s="46"/>
    </row>
    <row r="755" spans="1:11" ht="15.75" customHeight="1" thickBot="1">
      <c r="A755" s="38"/>
      <c r="B755" s="39" t="s">
        <v>30</v>
      </c>
      <c r="C755" s="40"/>
      <c r="D755" s="41"/>
      <c r="E755" s="41"/>
      <c r="F755" s="41"/>
      <c r="G755" s="41"/>
      <c r="H755" s="41"/>
      <c r="I755" s="42">
        <f t="shared" si="42"/>
        <v>0</v>
      </c>
      <c r="J755" s="31"/>
      <c r="K755" s="32"/>
    </row>
    <row r="756" spans="1:11" ht="15.75" customHeight="1">
      <c r="A756" s="26" t="s">
        <v>31</v>
      </c>
      <c r="B756" s="45" t="s">
        <v>32</v>
      </c>
      <c r="C756" s="28"/>
      <c r="D756" s="29"/>
      <c r="E756" s="29"/>
      <c r="F756" s="29"/>
      <c r="G756" s="29"/>
      <c r="H756" s="29"/>
      <c r="I756" s="30">
        <f t="shared" si="42"/>
        <v>0</v>
      </c>
      <c r="J756" s="29"/>
      <c r="K756" s="46"/>
    </row>
    <row r="757" spans="1:11" ht="15.75" customHeight="1" thickBot="1">
      <c r="A757" s="38"/>
      <c r="B757" s="39" t="s">
        <v>33</v>
      </c>
      <c r="C757" s="40"/>
      <c r="D757" s="41"/>
      <c r="E757" s="41"/>
      <c r="F757" s="41"/>
      <c r="G757" s="41"/>
      <c r="H757" s="41"/>
      <c r="I757" s="42">
        <f t="shared" si="42"/>
        <v>0</v>
      </c>
      <c r="J757" s="31"/>
      <c r="K757" s="32"/>
    </row>
    <row r="758" spans="1:11" ht="15.75" customHeight="1">
      <c r="A758" s="26" t="s">
        <v>35</v>
      </c>
      <c r="B758" s="45" t="s">
        <v>36</v>
      </c>
      <c r="C758" s="28"/>
      <c r="D758" s="29"/>
      <c r="E758" s="29"/>
      <c r="F758" s="29"/>
      <c r="G758" s="29"/>
      <c r="H758" s="29"/>
      <c r="I758" s="30">
        <f t="shared" si="42"/>
        <v>0</v>
      </c>
      <c r="J758" s="29"/>
      <c r="K758" s="46"/>
    </row>
    <row r="759" spans="1:11" ht="15.75" customHeight="1">
      <c r="A759" s="38"/>
      <c r="B759" s="39" t="s">
        <v>39</v>
      </c>
      <c r="C759" s="40"/>
      <c r="D759" s="41"/>
      <c r="E759" s="41"/>
      <c r="F759" s="41"/>
      <c r="G759" s="41"/>
      <c r="H759" s="41"/>
      <c r="I759" s="42">
        <f t="shared" si="42"/>
        <v>0</v>
      </c>
      <c r="J759" s="31"/>
      <c r="K759" s="32"/>
    </row>
    <row r="760" spans="1:11" ht="15.75" customHeight="1" thickBot="1">
      <c r="A760" s="33"/>
      <c r="B760" s="34" t="s">
        <v>40</v>
      </c>
      <c r="C760" s="35"/>
      <c r="D760" s="24"/>
      <c r="E760" s="24"/>
      <c r="F760" s="24"/>
      <c r="G760" s="24"/>
      <c r="H760" s="24"/>
      <c r="I760" s="36">
        <f t="shared" si="42"/>
        <v>0</v>
      </c>
      <c r="J760" s="24"/>
      <c r="K760" s="37"/>
    </row>
    <row r="761" spans="1:11" ht="15.75" customHeight="1">
      <c r="A761" s="38" t="s">
        <v>41</v>
      </c>
      <c r="B761" s="39" t="s">
        <v>42</v>
      </c>
      <c r="C761" s="40"/>
      <c r="D761" s="41"/>
      <c r="E761" s="41"/>
      <c r="F761" s="41"/>
      <c r="G761" s="41"/>
      <c r="H761" s="41"/>
      <c r="I761" s="42">
        <f t="shared" si="42"/>
        <v>0</v>
      </c>
      <c r="J761" s="31"/>
      <c r="K761" s="32"/>
    </row>
    <row r="762" spans="1:11" ht="15.75" customHeight="1" thickBot="1">
      <c r="A762" s="33"/>
      <c r="B762" s="34" t="s">
        <v>46</v>
      </c>
      <c r="C762" s="35"/>
      <c r="D762" s="24"/>
      <c r="E762" s="24"/>
      <c r="F762" s="24"/>
      <c r="G762" s="24"/>
      <c r="H762" s="24"/>
      <c r="I762" s="36">
        <f t="shared" si="42"/>
        <v>0</v>
      </c>
      <c r="J762" s="24"/>
      <c r="K762" s="37"/>
    </row>
    <row r="763" spans="1:11" ht="15.75" customHeight="1">
      <c r="A763" s="38" t="s">
        <v>47</v>
      </c>
      <c r="B763" s="39" t="s">
        <v>48</v>
      </c>
      <c r="C763" s="40"/>
      <c r="D763" s="41"/>
      <c r="E763" s="41"/>
      <c r="F763" s="41"/>
      <c r="G763" s="41"/>
      <c r="H763" s="41"/>
      <c r="I763" s="42">
        <f t="shared" si="42"/>
        <v>0</v>
      </c>
      <c r="J763" s="31"/>
      <c r="K763" s="32"/>
    </row>
    <row r="764" spans="1:11" ht="15.75" customHeight="1" thickBot="1">
      <c r="A764" s="38"/>
      <c r="B764" s="39" t="s">
        <v>49</v>
      </c>
      <c r="C764" s="43"/>
      <c r="D764" s="31"/>
      <c r="E764" s="31"/>
      <c r="F764" s="31"/>
      <c r="G764" s="31"/>
      <c r="H764" s="31"/>
      <c r="I764" s="44">
        <f t="shared" si="42"/>
        <v>0</v>
      </c>
      <c r="J764" s="31"/>
      <c r="K764" s="32"/>
    </row>
    <row r="765" spans="1:11" ht="15.75" customHeight="1">
      <c r="A765" s="26" t="s">
        <v>50</v>
      </c>
      <c r="B765" s="45" t="s">
        <v>51</v>
      </c>
      <c r="C765" s="28"/>
      <c r="D765" s="29"/>
      <c r="E765" s="29"/>
      <c r="F765" s="29"/>
      <c r="G765" s="29"/>
      <c r="H765" s="29"/>
      <c r="I765" s="30">
        <f t="shared" si="42"/>
        <v>0</v>
      </c>
      <c r="J765" s="29"/>
      <c r="K765" s="46"/>
    </row>
    <row r="766" spans="1:11" ht="15.75" customHeight="1" thickBot="1">
      <c r="A766" s="38"/>
      <c r="B766" s="39" t="s">
        <v>52</v>
      </c>
      <c r="C766" s="40"/>
      <c r="D766" s="41"/>
      <c r="E766" s="41"/>
      <c r="F766" s="41"/>
      <c r="G766" s="41"/>
      <c r="H766" s="41"/>
      <c r="I766" s="42">
        <f t="shared" si="42"/>
        <v>0</v>
      </c>
      <c r="J766" s="31"/>
      <c r="K766" s="32"/>
    </row>
    <row r="767" spans="1:11" ht="15.75" customHeight="1">
      <c r="A767" s="26" t="s">
        <v>53</v>
      </c>
      <c r="B767" s="45" t="s">
        <v>54</v>
      </c>
      <c r="C767" s="28"/>
      <c r="D767" s="29"/>
      <c r="E767" s="29"/>
      <c r="F767" s="29"/>
      <c r="G767" s="29"/>
      <c r="H767" s="29"/>
      <c r="I767" s="30">
        <f t="shared" si="42"/>
        <v>0</v>
      </c>
      <c r="J767" s="29"/>
      <c r="K767" s="46"/>
    </row>
    <row r="768" spans="1:11" ht="15.75" customHeight="1" thickBot="1">
      <c r="A768" s="38"/>
      <c r="B768" s="39" t="s">
        <v>55</v>
      </c>
      <c r="C768" s="40"/>
      <c r="D768" s="41"/>
      <c r="E768" s="41"/>
      <c r="F768" s="41"/>
      <c r="G768" s="41">
        <v>14</v>
      </c>
      <c r="H768" s="41"/>
      <c r="I768" s="42">
        <f t="shared" si="42"/>
        <v>14</v>
      </c>
      <c r="J768" s="31"/>
      <c r="K768" s="32"/>
    </row>
    <row r="769" spans="1:11" ht="15.75" customHeight="1">
      <c r="A769" s="26" t="s">
        <v>56</v>
      </c>
      <c r="B769" s="45" t="s">
        <v>57</v>
      </c>
      <c r="C769" s="28"/>
      <c r="D769" s="29"/>
      <c r="E769" s="29"/>
      <c r="F769" s="29"/>
      <c r="G769" s="29"/>
      <c r="H769" s="29"/>
      <c r="I769" s="30">
        <f t="shared" si="42"/>
        <v>0</v>
      </c>
      <c r="J769" s="29"/>
      <c r="K769" s="46"/>
    </row>
    <row r="770" spans="1:11" ht="15.75" customHeight="1">
      <c r="A770" s="38"/>
      <c r="B770" s="39" t="s">
        <v>58</v>
      </c>
      <c r="C770" s="40"/>
      <c r="D770" s="41"/>
      <c r="E770" s="41"/>
      <c r="F770" s="41"/>
      <c r="G770" s="41">
        <v>2.5</v>
      </c>
      <c r="H770" s="41"/>
      <c r="I770" s="42">
        <f t="shared" si="42"/>
        <v>2.5</v>
      </c>
      <c r="J770" s="31"/>
      <c r="K770" s="32"/>
    </row>
    <row r="771" spans="1:11" ht="15.75" customHeight="1" thickBot="1">
      <c r="A771" s="33"/>
      <c r="B771" s="34" t="s">
        <v>59</v>
      </c>
      <c r="C771" s="35"/>
      <c r="D771" s="24"/>
      <c r="E771" s="24"/>
      <c r="F771" s="24"/>
      <c r="G771" s="24">
        <v>2.5</v>
      </c>
      <c r="H771" s="24"/>
      <c r="I771" s="36">
        <f t="shared" si="42"/>
        <v>2.5</v>
      </c>
      <c r="J771" s="24"/>
      <c r="K771" s="37"/>
    </row>
    <row r="772" spans="1:11" ht="15.75" customHeight="1">
      <c r="A772" s="38" t="s">
        <v>60</v>
      </c>
      <c r="B772" s="39" t="s">
        <v>61</v>
      </c>
      <c r="C772" s="40"/>
      <c r="D772" s="41"/>
      <c r="E772" s="41"/>
      <c r="F772" s="41"/>
      <c r="G772" s="41">
        <v>12</v>
      </c>
      <c r="H772" s="41"/>
      <c r="I772" s="42">
        <f t="shared" si="42"/>
        <v>12</v>
      </c>
      <c r="J772" s="31"/>
      <c r="K772" s="32"/>
    </row>
    <row r="773" spans="1:11" ht="15.75" customHeight="1" thickBot="1">
      <c r="A773" s="33"/>
      <c r="B773" s="34" t="s">
        <v>62</v>
      </c>
      <c r="C773" s="35"/>
      <c r="D773" s="24"/>
      <c r="E773" s="24"/>
      <c r="F773" s="24"/>
      <c r="G773" s="24"/>
      <c r="H773" s="24"/>
      <c r="I773" s="36">
        <f t="shared" si="42"/>
        <v>0</v>
      </c>
      <c r="J773" s="24"/>
      <c r="K773" s="37"/>
    </row>
    <row r="774" spans="1:11" ht="15.75" customHeight="1" thickBot="1">
      <c r="A774" s="50" t="s">
        <v>15</v>
      </c>
      <c r="B774" s="51"/>
      <c r="C774" s="35">
        <f aca="true" t="shared" si="43" ref="C774:H774">SUM(C748:C773)</f>
        <v>0</v>
      </c>
      <c r="D774" s="24">
        <f t="shared" si="43"/>
        <v>0</v>
      </c>
      <c r="E774" s="24">
        <f t="shared" si="43"/>
        <v>0</v>
      </c>
      <c r="F774" s="24">
        <f t="shared" si="43"/>
        <v>0</v>
      </c>
      <c r="G774" s="24">
        <f t="shared" si="43"/>
        <v>31</v>
      </c>
      <c r="H774" s="24">
        <f t="shared" si="43"/>
        <v>0</v>
      </c>
      <c r="I774" s="36">
        <f t="shared" si="42"/>
        <v>31</v>
      </c>
      <c r="J774" s="24">
        <f>SUM(J748:J773)</f>
        <v>0</v>
      </c>
      <c r="K774" s="37">
        <f>SUM(K748:K773)</f>
        <v>0</v>
      </c>
    </row>
    <row r="778" spans="1:9" ht="15.75" customHeight="1">
      <c r="A778" s="1" t="s">
        <v>2</v>
      </c>
      <c r="B778" s="2"/>
      <c r="C778" s="3"/>
      <c r="E778" s="5"/>
      <c r="F778" s="6" t="s">
        <v>3</v>
      </c>
      <c r="G778" s="5"/>
      <c r="I778" s="7"/>
    </row>
    <row r="779" spans="1:9" ht="27" customHeight="1" thickBot="1">
      <c r="A779" s="1" t="s">
        <v>4</v>
      </c>
      <c r="C779" s="3"/>
      <c r="D779" s="10" t="s">
        <v>5</v>
      </c>
      <c r="E779" s="52" t="s">
        <v>86</v>
      </c>
      <c r="H779" s="5"/>
      <c r="I779" s="7"/>
    </row>
    <row r="780" spans="1:11" ht="15.75" customHeight="1">
      <c r="A780" s="12" t="s">
        <v>7</v>
      </c>
      <c r="B780" s="13" t="s">
        <v>8</v>
      </c>
      <c r="C780" s="14" t="s">
        <v>9</v>
      </c>
      <c r="D780" s="15" t="s">
        <v>10</v>
      </c>
      <c r="E780" s="15" t="s">
        <v>11</v>
      </c>
      <c r="F780" s="15" t="s">
        <v>12</v>
      </c>
      <c r="G780" s="15" t="s">
        <v>13</v>
      </c>
      <c r="H780" s="15" t="s">
        <v>14</v>
      </c>
      <c r="I780" s="16" t="s">
        <v>15</v>
      </c>
      <c r="J780" s="17" t="s">
        <v>16</v>
      </c>
      <c r="K780" s="18"/>
    </row>
    <row r="781" spans="1:11" ht="15.75" customHeight="1" thickBot="1">
      <c r="A781" s="19"/>
      <c r="B781" s="20"/>
      <c r="C781" s="21"/>
      <c r="D781" s="22"/>
      <c r="E781" s="22"/>
      <c r="F781" s="22"/>
      <c r="G781" s="22"/>
      <c r="H781" s="22"/>
      <c r="I781" s="23"/>
      <c r="J781" s="24" t="s">
        <v>17</v>
      </c>
      <c r="K781" s="25" t="s">
        <v>18</v>
      </c>
    </row>
    <row r="782" spans="1:11" ht="15.75" customHeight="1">
      <c r="A782" s="26" t="s">
        <v>19</v>
      </c>
      <c r="B782" s="27" t="s">
        <v>20</v>
      </c>
      <c r="C782" s="28"/>
      <c r="D782" s="29"/>
      <c r="E782" s="29"/>
      <c r="F782" s="29"/>
      <c r="G782" s="29"/>
      <c r="H782" s="29"/>
      <c r="I782" s="30">
        <f aca="true" t="shared" si="44" ref="I782:I808">SUM(C782:H782)</f>
        <v>0</v>
      </c>
      <c r="J782" s="31"/>
      <c r="K782" s="32"/>
    </row>
    <row r="783" spans="1:11" ht="15.75" customHeight="1" thickBot="1">
      <c r="A783" s="33"/>
      <c r="B783" s="34" t="s">
        <v>21</v>
      </c>
      <c r="C783" s="35"/>
      <c r="D783" s="24"/>
      <c r="E783" s="24"/>
      <c r="F783" s="24"/>
      <c r="G783" s="24"/>
      <c r="H783" s="24"/>
      <c r="I783" s="36">
        <f t="shared" si="44"/>
        <v>0</v>
      </c>
      <c r="J783" s="24"/>
      <c r="K783" s="37"/>
    </row>
    <row r="784" spans="1:11" ht="15.75" customHeight="1">
      <c r="A784" s="38" t="s">
        <v>22</v>
      </c>
      <c r="B784" s="39" t="s">
        <v>23</v>
      </c>
      <c r="C784" s="40"/>
      <c r="D784" s="41"/>
      <c r="E784" s="41"/>
      <c r="F784" s="41"/>
      <c r="G784" s="41"/>
      <c r="H784" s="41"/>
      <c r="I784" s="42">
        <f t="shared" si="44"/>
        <v>0</v>
      </c>
      <c r="J784" s="31"/>
      <c r="K784" s="32"/>
    </row>
    <row r="785" spans="1:11" ht="15.75" customHeight="1" thickBot="1">
      <c r="A785" s="33"/>
      <c r="B785" s="34" t="s">
        <v>24</v>
      </c>
      <c r="C785" s="35"/>
      <c r="D785" s="24"/>
      <c r="E785" s="24"/>
      <c r="F785" s="24"/>
      <c r="G785" s="24"/>
      <c r="H785" s="24"/>
      <c r="I785" s="36">
        <f t="shared" si="44"/>
        <v>0</v>
      </c>
      <c r="J785" s="24"/>
      <c r="K785" s="37"/>
    </row>
    <row r="786" spans="1:11" ht="15.75" customHeight="1">
      <c r="A786" s="38" t="s">
        <v>25</v>
      </c>
      <c r="B786" s="39" t="s">
        <v>26</v>
      </c>
      <c r="C786" s="40"/>
      <c r="D786" s="41"/>
      <c r="E786" s="41"/>
      <c r="F786" s="41"/>
      <c r="G786" s="41"/>
      <c r="H786" s="41"/>
      <c r="I786" s="42">
        <f t="shared" si="44"/>
        <v>0</v>
      </c>
      <c r="J786" s="31"/>
      <c r="K786" s="32"/>
    </row>
    <row r="787" spans="1:11" ht="15.75" customHeight="1" thickBot="1">
      <c r="A787" s="38"/>
      <c r="B787" s="39" t="s">
        <v>27</v>
      </c>
      <c r="C787" s="43"/>
      <c r="D787" s="31"/>
      <c r="E787" s="31"/>
      <c r="F787" s="31"/>
      <c r="G787" s="31"/>
      <c r="H787" s="31"/>
      <c r="I787" s="44">
        <f t="shared" si="44"/>
        <v>0</v>
      </c>
      <c r="J787" s="31"/>
      <c r="K787" s="32"/>
    </row>
    <row r="788" spans="1:11" ht="15.75" customHeight="1">
      <c r="A788" s="26" t="s">
        <v>28</v>
      </c>
      <c r="B788" s="45" t="s">
        <v>29</v>
      </c>
      <c r="C788" s="28"/>
      <c r="D788" s="29"/>
      <c r="E788" s="29"/>
      <c r="F788" s="29"/>
      <c r="G788" s="29"/>
      <c r="H788" s="29"/>
      <c r="I788" s="30">
        <f t="shared" si="44"/>
        <v>0</v>
      </c>
      <c r="J788" s="29"/>
      <c r="K788" s="46"/>
    </row>
    <row r="789" spans="1:11" ht="15.75" customHeight="1" thickBot="1">
      <c r="A789" s="38"/>
      <c r="B789" s="39" t="s">
        <v>30</v>
      </c>
      <c r="C789" s="40"/>
      <c r="D789" s="41"/>
      <c r="E789" s="41"/>
      <c r="F789" s="41"/>
      <c r="G789" s="41"/>
      <c r="H789" s="41"/>
      <c r="I789" s="42">
        <f t="shared" si="44"/>
        <v>0</v>
      </c>
      <c r="J789" s="31"/>
      <c r="K789" s="32"/>
    </row>
    <row r="790" spans="1:11" ht="15.75" customHeight="1">
      <c r="A790" s="26" t="s">
        <v>31</v>
      </c>
      <c r="B790" s="45" t="s">
        <v>32</v>
      </c>
      <c r="C790" s="28"/>
      <c r="D790" s="29"/>
      <c r="E790" s="29"/>
      <c r="F790" s="29"/>
      <c r="G790" s="29"/>
      <c r="H790" s="29"/>
      <c r="I790" s="30">
        <f t="shared" si="44"/>
        <v>0</v>
      </c>
      <c r="J790" s="29"/>
      <c r="K790" s="46"/>
    </row>
    <row r="791" spans="1:11" ht="15.75" customHeight="1" thickBot="1">
      <c r="A791" s="38"/>
      <c r="B791" s="39" t="s">
        <v>33</v>
      </c>
      <c r="C791" s="40"/>
      <c r="D791" s="41"/>
      <c r="E791" s="41"/>
      <c r="F791" s="41"/>
      <c r="G791" s="41"/>
      <c r="H791" s="41"/>
      <c r="I791" s="42">
        <f t="shared" si="44"/>
        <v>0</v>
      </c>
      <c r="J791" s="31"/>
      <c r="K791" s="32"/>
    </row>
    <row r="792" spans="1:11" ht="15.75" customHeight="1">
      <c r="A792" s="26" t="s">
        <v>35</v>
      </c>
      <c r="B792" s="45" t="s">
        <v>36</v>
      </c>
      <c r="C792" s="28"/>
      <c r="D792" s="29"/>
      <c r="E792" s="29"/>
      <c r="F792" s="29"/>
      <c r="G792" s="29"/>
      <c r="H792" s="29"/>
      <c r="I792" s="30">
        <f t="shared" si="44"/>
        <v>0</v>
      </c>
      <c r="J792" s="29"/>
      <c r="K792" s="46"/>
    </row>
    <row r="793" spans="1:11" ht="15.75" customHeight="1">
      <c r="A793" s="38"/>
      <c r="B793" s="39" t="s">
        <v>39</v>
      </c>
      <c r="C793" s="40"/>
      <c r="D793" s="41"/>
      <c r="E793" s="41"/>
      <c r="F793" s="41"/>
      <c r="G793" s="41"/>
      <c r="H793" s="41"/>
      <c r="I793" s="42">
        <f t="shared" si="44"/>
        <v>0</v>
      </c>
      <c r="J793" s="31"/>
      <c r="K793" s="32"/>
    </row>
    <row r="794" spans="1:11" ht="15.75" customHeight="1" thickBot="1">
      <c r="A794" s="33"/>
      <c r="B794" s="34" t="s">
        <v>40</v>
      </c>
      <c r="C794" s="35"/>
      <c r="D794" s="24"/>
      <c r="E794" s="24"/>
      <c r="F794" s="24"/>
      <c r="G794" s="24"/>
      <c r="H794" s="24"/>
      <c r="I794" s="36">
        <f t="shared" si="44"/>
        <v>0</v>
      </c>
      <c r="J794" s="24"/>
      <c r="K794" s="37"/>
    </row>
    <row r="795" spans="1:11" ht="15.75" customHeight="1">
      <c r="A795" s="38" t="s">
        <v>41</v>
      </c>
      <c r="B795" s="39" t="s">
        <v>42</v>
      </c>
      <c r="C795" s="40"/>
      <c r="D795" s="41"/>
      <c r="E795" s="41"/>
      <c r="F795" s="41"/>
      <c r="G795" s="41"/>
      <c r="H795" s="41"/>
      <c r="I795" s="42">
        <f t="shared" si="44"/>
        <v>0</v>
      </c>
      <c r="J795" s="31"/>
      <c r="K795" s="32"/>
    </row>
    <row r="796" spans="1:11" ht="15.75" customHeight="1" thickBot="1">
      <c r="A796" s="33"/>
      <c r="B796" s="34" t="s">
        <v>46</v>
      </c>
      <c r="C796" s="35"/>
      <c r="D796" s="24"/>
      <c r="E796" s="24"/>
      <c r="F796" s="24"/>
      <c r="G796" s="24"/>
      <c r="H796" s="24"/>
      <c r="I796" s="36">
        <f t="shared" si="44"/>
        <v>0</v>
      </c>
      <c r="J796" s="24"/>
      <c r="K796" s="37"/>
    </row>
    <row r="797" spans="1:11" ht="15.75" customHeight="1">
      <c r="A797" s="38" t="s">
        <v>47</v>
      </c>
      <c r="B797" s="39" t="s">
        <v>48</v>
      </c>
      <c r="C797" s="40"/>
      <c r="D797" s="41"/>
      <c r="E797" s="41"/>
      <c r="F797" s="41"/>
      <c r="G797" s="41"/>
      <c r="H797" s="41"/>
      <c r="I797" s="42">
        <f t="shared" si="44"/>
        <v>0</v>
      </c>
      <c r="J797" s="31"/>
      <c r="K797" s="32"/>
    </row>
    <row r="798" spans="1:11" ht="15.75" customHeight="1" thickBot="1">
      <c r="A798" s="38"/>
      <c r="B798" s="39" t="s">
        <v>49</v>
      </c>
      <c r="C798" s="43"/>
      <c r="D798" s="31"/>
      <c r="E798" s="31"/>
      <c r="F798" s="31"/>
      <c r="G798" s="31"/>
      <c r="H798" s="31"/>
      <c r="I798" s="44">
        <f t="shared" si="44"/>
        <v>0</v>
      </c>
      <c r="J798" s="31"/>
      <c r="K798" s="32"/>
    </row>
    <row r="799" spans="1:11" ht="15.75" customHeight="1">
      <c r="A799" s="26" t="s">
        <v>50</v>
      </c>
      <c r="B799" s="45" t="s">
        <v>51</v>
      </c>
      <c r="C799" s="28"/>
      <c r="D799" s="29"/>
      <c r="E799" s="29">
        <v>0.25</v>
      </c>
      <c r="F799" s="29"/>
      <c r="G799" s="29"/>
      <c r="H799" s="29"/>
      <c r="I799" s="30">
        <f t="shared" si="44"/>
        <v>0.25</v>
      </c>
      <c r="J799" s="29"/>
      <c r="K799" s="46"/>
    </row>
    <row r="800" spans="1:11" ht="15.75" customHeight="1" thickBot="1">
      <c r="A800" s="38"/>
      <c r="B800" s="39" t="s">
        <v>52</v>
      </c>
      <c r="C800" s="40"/>
      <c r="D800" s="41"/>
      <c r="E800" s="41"/>
      <c r="F800" s="41"/>
      <c r="G800" s="41"/>
      <c r="H800" s="41"/>
      <c r="I800" s="42">
        <f t="shared" si="44"/>
        <v>0</v>
      </c>
      <c r="J800" s="31"/>
      <c r="K800" s="32"/>
    </row>
    <row r="801" spans="1:11" ht="15.75" customHeight="1">
      <c r="A801" s="26" t="s">
        <v>53</v>
      </c>
      <c r="B801" s="45" t="s">
        <v>54</v>
      </c>
      <c r="C801" s="28"/>
      <c r="D801" s="29"/>
      <c r="E801" s="29"/>
      <c r="F801" s="29"/>
      <c r="G801" s="29"/>
      <c r="H801" s="29"/>
      <c r="I801" s="30">
        <f t="shared" si="44"/>
        <v>0</v>
      </c>
      <c r="J801" s="29"/>
      <c r="K801" s="46"/>
    </row>
    <row r="802" spans="1:11" ht="15.75" customHeight="1" thickBot="1">
      <c r="A802" s="38"/>
      <c r="B802" s="39" t="s">
        <v>55</v>
      </c>
      <c r="C802" s="40"/>
      <c r="D802" s="41"/>
      <c r="E802" s="41"/>
      <c r="F802" s="41"/>
      <c r="G802" s="41"/>
      <c r="H802" s="41"/>
      <c r="I802" s="42">
        <f t="shared" si="44"/>
        <v>0</v>
      </c>
      <c r="J802" s="31"/>
      <c r="K802" s="32"/>
    </row>
    <row r="803" spans="1:11" ht="15.75" customHeight="1">
      <c r="A803" s="26" t="s">
        <v>56</v>
      </c>
      <c r="B803" s="45" t="s">
        <v>57</v>
      </c>
      <c r="C803" s="28"/>
      <c r="D803" s="29"/>
      <c r="E803" s="29"/>
      <c r="F803" s="29"/>
      <c r="G803" s="29"/>
      <c r="H803" s="29"/>
      <c r="I803" s="30">
        <f t="shared" si="44"/>
        <v>0</v>
      </c>
      <c r="J803" s="29"/>
      <c r="K803" s="46"/>
    </row>
    <row r="804" spans="1:11" ht="15.75" customHeight="1">
      <c r="A804" s="38"/>
      <c r="B804" s="39" t="s">
        <v>58</v>
      </c>
      <c r="C804" s="40"/>
      <c r="D804" s="41"/>
      <c r="E804" s="41"/>
      <c r="F804" s="41"/>
      <c r="G804" s="41">
        <v>1.25</v>
      </c>
      <c r="H804" s="41"/>
      <c r="I804" s="42">
        <f t="shared" si="44"/>
        <v>1.25</v>
      </c>
      <c r="J804" s="31"/>
      <c r="K804" s="32"/>
    </row>
    <row r="805" spans="1:11" ht="15.75" customHeight="1" thickBot="1">
      <c r="A805" s="33"/>
      <c r="B805" s="34" t="s">
        <v>59</v>
      </c>
      <c r="C805" s="35"/>
      <c r="D805" s="24"/>
      <c r="E805" s="24"/>
      <c r="F805" s="24"/>
      <c r="G805" s="24">
        <v>1.25</v>
      </c>
      <c r="H805" s="24"/>
      <c r="I805" s="36">
        <f t="shared" si="44"/>
        <v>1.25</v>
      </c>
      <c r="J805" s="24"/>
      <c r="K805" s="37"/>
    </row>
    <row r="806" spans="1:11" ht="15.75" customHeight="1">
      <c r="A806" s="38" t="s">
        <v>60</v>
      </c>
      <c r="B806" s="39" t="s">
        <v>61</v>
      </c>
      <c r="C806" s="40"/>
      <c r="D806" s="41"/>
      <c r="E806" s="41"/>
      <c r="F806" s="41"/>
      <c r="G806" s="41"/>
      <c r="H806" s="41"/>
      <c r="I806" s="42">
        <f t="shared" si="44"/>
        <v>0</v>
      </c>
      <c r="J806" s="31"/>
      <c r="K806" s="32"/>
    </row>
    <row r="807" spans="1:11" ht="15.75" customHeight="1" thickBot="1">
      <c r="A807" s="33"/>
      <c r="B807" s="34" t="s">
        <v>62</v>
      </c>
      <c r="C807" s="35"/>
      <c r="D807" s="24"/>
      <c r="E807" s="24"/>
      <c r="F807" s="24"/>
      <c r="G807" s="24">
        <v>1.25</v>
      </c>
      <c r="H807" s="24"/>
      <c r="I807" s="36">
        <f t="shared" si="44"/>
        <v>1.25</v>
      </c>
      <c r="J807" s="24"/>
      <c r="K807" s="37"/>
    </row>
    <row r="808" spans="1:11" ht="15.75" customHeight="1" thickBot="1">
      <c r="A808" s="50" t="s">
        <v>15</v>
      </c>
      <c r="B808" s="51"/>
      <c r="C808" s="35">
        <f aca="true" t="shared" si="45" ref="C808:H808">SUM(C782:C807)</f>
        <v>0</v>
      </c>
      <c r="D808" s="24">
        <f t="shared" si="45"/>
        <v>0</v>
      </c>
      <c r="E808" s="24">
        <f t="shared" si="45"/>
        <v>0.25</v>
      </c>
      <c r="F808" s="24">
        <f t="shared" si="45"/>
        <v>0</v>
      </c>
      <c r="G808" s="24">
        <f t="shared" si="45"/>
        <v>3.75</v>
      </c>
      <c r="H808" s="24">
        <f t="shared" si="45"/>
        <v>0</v>
      </c>
      <c r="I808" s="36">
        <f t="shared" si="44"/>
        <v>4</v>
      </c>
      <c r="J808" s="24">
        <f>SUM(J782:J807)</f>
        <v>0</v>
      </c>
      <c r="K808" s="37">
        <f>SUM(K782:K807)</f>
        <v>0</v>
      </c>
    </row>
    <row r="812" spans="1:9" ht="15.75" customHeight="1">
      <c r="A812" s="1" t="s">
        <v>2</v>
      </c>
      <c r="B812" s="2"/>
      <c r="C812" s="3"/>
      <c r="E812" s="5"/>
      <c r="F812" s="6" t="s">
        <v>3</v>
      </c>
      <c r="G812" s="5"/>
      <c r="I812" s="7"/>
    </row>
    <row r="813" spans="1:9" ht="27" customHeight="1" thickBot="1">
      <c r="A813" s="1" t="s">
        <v>4</v>
      </c>
      <c r="C813" s="3"/>
      <c r="D813" s="10" t="s">
        <v>5</v>
      </c>
      <c r="E813" s="11" t="s">
        <v>87</v>
      </c>
      <c r="H813" s="5"/>
      <c r="I813" s="7"/>
    </row>
    <row r="814" spans="1:11" ht="15.75" customHeight="1">
      <c r="A814" s="12" t="s">
        <v>7</v>
      </c>
      <c r="B814" s="13" t="s">
        <v>8</v>
      </c>
      <c r="C814" s="14" t="s">
        <v>9</v>
      </c>
      <c r="D814" s="15" t="s">
        <v>10</v>
      </c>
      <c r="E814" s="15" t="s">
        <v>11</v>
      </c>
      <c r="F814" s="15" t="s">
        <v>12</v>
      </c>
      <c r="G814" s="15" t="s">
        <v>13</v>
      </c>
      <c r="H814" s="15" t="s">
        <v>14</v>
      </c>
      <c r="I814" s="16" t="s">
        <v>15</v>
      </c>
      <c r="J814" s="17" t="s">
        <v>16</v>
      </c>
      <c r="K814" s="18"/>
    </row>
    <row r="815" spans="1:11" ht="15.75" customHeight="1" thickBot="1">
      <c r="A815" s="19"/>
      <c r="B815" s="20"/>
      <c r="C815" s="21"/>
      <c r="D815" s="22"/>
      <c r="E815" s="22"/>
      <c r="F815" s="22"/>
      <c r="G815" s="22"/>
      <c r="H815" s="22"/>
      <c r="I815" s="23"/>
      <c r="J815" s="24" t="s">
        <v>17</v>
      </c>
      <c r="K815" s="25" t="s">
        <v>18</v>
      </c>
    </row>
    <row r="816" spans="1:11" ht="15.75" customHeight="1">
      <c r="A816" s="26" t="s">
        <v>19</v>
      </c>
      <c r="B816" s="27" t="s">
        <v>20</v>
      </c>
      <c r="C816" s="28"/>
      <c r="D816" s="29"/>
      <c r="E816" s="29"/>
      <c r="F816" s="29"/>
      <c r="G816" s="29"/>
      <c r="H816" s="29"/>
      <c r="I816" s="30">
        <f aca="true" t="shared" si="46" ref="I816:I842">SUM(C816:H816)</f>
        <v>0</v>
      </c>
      <c r="J816" s="31"/>
      <c r="K816" s="32"/>
    </row>
    <row r="817" spans="1:11" ht="15.75" customHeight="1" thickBot="1">
      <c r="A817" s="33"/>
      <c r="B817" s="34" t="s">
        <v>21</v>
      </c>
      <c r="C817" s="35"/>
      <c r="D817" s="24"/>
      <c r="E817" s="24"/>
      <c r="F817" s="24"/>
      <c r="G817" s="24"/>
      <c r="H817" s="24"/>
      <c r="I817" s="36">
        <f t="shared" si="46"/>
        <v>0</v>
      </c>
      <c r="J817" s="24"/>
      <c r="K817" s="37"/>
    </row>
    <row r="818" spans="1:11" ht="15.75" customHeight="1">
      <c r="A818" s="38" t="s">
        <v>22</v>
      </c>
      <c r="B818" s="39" t="s">
        <v>23</v>
      </c>
      <c r="C818" s="40"/>
      <c r="D818" s="41"/>
      <c r="E818" s="41"/>
      <c r="F818" s="41"/>
      <c r="G818" s="41"/>
      <c r="H818" s="41"/>
      <c r="I818" s="42">
        <f t="shared" si="46"/>
        <v>0</v>
      </c>
      <c r="J818" s="31"/>
      <c r="K818" s="32"/>
    </row>
    <row r="819" spans="1:11" ht="15.75" customHeight="1" thickBot="1">
      <c r="A819" s="33"/>
      <c r="B819" s="34" t="s">
        <v>24</v>
      </c>
      <c r="C819" s="35"/>
      <c r="D819" s="24"/>
      <c r="E819" s="24"/>
      <c r="F819" s="24"/>
      <c r="G819" s="24"/>
      <c r="H819" s="24"/>
      <c r="I819" s="36">
        <f t="shared" si="46"/>
        <v>0</v>
      </c>
      <c r="J819" s="24"/>
      <c r="K819" s="37"/>
    </row>
    <row r="820" spans="1:11" ht="15.75" customHeight="1">
      <c r="A820" s="38" t="s">
        <v>25</v>
      </c>
      <c r="B820" s="39" t="s">
        <v>26</v>
      </c>
      <c r="C820" s="40"/>
      <c r="D820" s="41"/>
      <c r="E820" s="41"/>
      <c r="F820" s="41"/>
      <c r="G820" s="41"/>
      <c r="H820" s="41"/>
      <c r="I820" s="42">
        <f t="shared" si="46"/>
        <v>0</v>
      </c>
      <c r="J820" s="31"/>
      <c r="K820" s="32"/>
    </row>
    <row r="821" spans="1:11" ht="15.75" customHeight="1" thickBot="1">
      <c r="A821" s="38"/>
      <c r="B821" s="39" t="s">
        <v>27</v>
      </c>
      <c r="C821" s="43"/>
      <c r="D821" s="31"/>
      <c r="E821" s="31"/>
      <c r="F821" s="31"/>
      <c r="G821" s="31"/>
      <c r="H821" s="31"/>
      <c r="I821" s="44">
        <f t="shared" si="46"/>
        <v>0</v>
      </c>
      <c r="J821" s="31"/>
      <c r="K821" s="32"/>
    </row>
    <row r="822" spans="1:11" ht="15.75" customHeight="1">
      <c r="A822" s="26" t="s">
        <v>28</v>
      </c>
      <c r="B822" s="45" t="s">
        <v>29</v>
      </c>
      <c r="C822" s="28"/>
      <c r="D822" s="29"/>
      <c r="E822" s="29"/>
      <c r="F822" s="29"/>
      <c r="G822" s="29"/>
      <c r="H822" s="29"/>
      <c r="I822" s="30">
        <f t="shared" si="46"/>
        <v>0</v>
      </c>
      <c r="J822" s="29"/>
      <c r="K822" s="46"/>
    </row>
    <row r="823" spans="1:11" ht="15.75" customHeight="1" thickBot="1">
      <c r="A823" s="38"/>
      <c r="B823" s="39" t="s">
        <v>30</v>
      </c>
      <c r="C823" s="40"/>
      <c r="D823" s="41"/>
      <c r="E823" s="41"/>
      <c r="F823" s="41"/>
      <c r="G823" s="41"/>
      <c r="H823" s="41"/>
      <c r="I823" s="42">
        <f t="shared" si="46"/>
        <v>0</v>
      </c>
      <c r="J823" s="31"/>
      <c r="K823" s="32"/>
    </row>
    <row r="824" spans="1:11" ht="15.75" customHeight="1">
      <c r="A824" s="26" t="s">
        <v>31</v>
      </c>
      <c r="B824" s="45" t="s">
        <v>32</v>
      </c>
      <c r="C824" s="28"/>
      <c r="D824" s="29"/>
      <c r="E824" s="29"/>
      <c r="F824" s="29"/>
      <c r="G824" s="29"/>
      <c r="H824" s="29"/>
      <c r="I824" s="30">
        <f t="shared" si="46"/>
        <v>0</v>
      </c>
      <c r="J824" s="29"/>
      <c r="K824" s="46"/>
    </row>
    <row r="825" spans="1:11" ht="15.75" customHeight="1" thickBot="1">
      <c r="A825" s="38"/>
      <c r="B825" s="39" t="s">
        <v>33</v>
      </c>
      <c r="C825" s="40"/>
      <c r="D825" s="41"/>
      <c r="E825" s="41"/>
      <c r="F825" s="41"/>
      <c r="G825" s="41"/>
      <c r="H825" s="41"/>
      <c r="I825" s="42">
        <f t="shared" si="46"/>
        <v>0</v>
      </c>
      <c r="J825" s="31"/>
      <c r="K825" s="32"/>
    </row>
    <row r="826" spans="1:11" ht="15.75" customHeight="1">
      <c r="A826" s="26" t="s">
        <v>35</v>
      </c>
      <c r="B826" s="45" t="s">
        <v>36</v>
      </c>
      <c r="C826" s="28"/>
      <c r="D826" s="29"/>
      <c r="E826" s="29"/>
      <c r="F826" s="29"/>
      <c r="G826" s="29"/>
      <c r="H826" s="29"/>
      <c r="I826" s="30">
        <f t="shared" si="46"/>
        <v>0</v>
      </c>
      <c r="J826" s="29"/>
      <c r="K826" s="46"/>
    </row>
    <row r="827" spans="1:11" ht="15.75" customHeight="1">
      <c r="A827" s="38"/>
      <c r="B827" s="39" t="s">
        <v>39</v>
      </c>
      <c r="C827" s="40"/>
      <c r="D827" s="41"/>
      <c r="E827" s="41"/>
      <c r="F827" s="41"/>
      <c r="G827" s="41"/>
      <c r="H827" s="41"/>
      <c r="I827" s="42">
        <f t="shared" si="46"/>
        <v>0</v>
      </c>
      <c r="J827" s="31"/>
      <c r="K827" s="32"/>
    </row>
    <row r="828" spans="1:11" ht="15.75" customHeight="1" thickBot="1">
      <c r="A828" s="33"/>
      <c r="B828" s="34" t="s">
        <v>40</v>
      </c>
      <c r="C828" s="35"/>
      <c r="D828" s="24"/>
      <c r="E828" s="24"/>
      <c r="F828" s="24"/>
      <c r="G828" s="24"/>
      <c r="H828" s="24"/>
      <c r="I828" s="36">
        <f t="shared" si="46"/>
        <v>0</v>
      </c>
      <c r="J828" s="24"/>
      <c r="K828" s="37"/>
    </row>
    <row r="829" spans="1:11" ht="15.75" customHeight="1">
      <c r="A829" s="38" t="s">
        <v>41</v>
      </c>
      <c r="B829" s="39" t="s">
        <v>42</v>
      </c>
      <c r="C829" s="40"/>
      <c r="D829" s="41"/>
      <c r="E829" s="41"/>
      <c r="F829" s="41"/>
      <c r="G829" s="41"/>
      <c r="H829" s="41"/>
      <c r="I829" s="42">
        <f t="shared" si="46"/>
        <v>0</v>
      </c>
      <c r="J829" s="31"/>
      <c r="K829" s="32"/>
    </row>
    <row r="830" spans="1:11" ht="15.75" customHeight="1" thickBot="1">
      <c r="A830" s="33"/>
      <c r="B830" s="34" t="s">
        <v>46</v>
      </c>
      <c r="C830" s="35"/>
      <c r="D830" s="24"/>
      <c r="E830" s="24"/>
      <c r="F830" s="24"/>
      <c r="G830" s="24"/>
      <c r="H830" s="24"/>
      <c r="I830" s="36">
        <f t="shared" si="46"/>
        <v>0</v>
      </c>
      <c r="J830" s="24"/>
      <c r="K830" s="37"/>
    </row>
    <row r="831" spans="1:11" ht="15.75" customHeight="1">
      <c r="A831" s="38" t="s">
        <v>47</v>
      </c>
      <c r="B831" s="39" t="s">
        <v>48</v>
      </c>
      <c r="C831" s="40"/>
      <c r="D831" s="41"/>
      <c r="E831" s="41">
        <v>0.25</v>
      </c>
      <c r="F831" s="41"/>
      <c r="G831" s="41"/>
      <c r="H831" s="41"/>
      <c r="I831" s="42">
        <f t="shared" si="46"/>
        <v>0.25</v>
      </c>
      <c r="J831" s="31"/>
      <c r="K831" s="32"/>
    </row>
    <row r="832" spans="1:11" ht="15.75" customHeight="1" thickBot="1">
      <c r="A832" s="38"/>
      <c r="B832" s="39" t="s">
        <v>49</v>
      </c>
      <c r="C832" s="43"/>
      <c r="D832" s="31"/>
      <c r="E832" s="31"/>
      <c r="F832" s="31"/>
      <c r="G832" s="31"/>
      <c r="H832" s="31"/>
      <c r="I832" s="44">
        <f t="shared" si="46"/>
        <v>0</v>
      </c>
      <c r="J832" s="31"/>
      <c r="K832" s="32"/>
    </row>
    <row r="833" spans="1:11" ht="15.75" customHeight="1">
      <c r="A833" s="26" t="s">
        <v>50</v>
      </c>
      <c r="B833" s="45" t="s">
        <v>51</v>
      </c>
      <c r="C833" s="28"/>
      <c r="D833" s="29"/>
      <c r="E833" s="29"/>
      <c r="F833" s="29"/>
      <c r="G833" s="29"/>
      <c r="H833" s="29"/>
      <c r="I833" s="30">
        <f t="shared" si="46"/>
        <v>0</v>
      </c>
      <c r="J833" s="29"/>
      <c r="K833" s="46"/>
    </row>
    <row r="834" spans="1:11" ht="15.75" customHeight="1" thickBot="1">
      <c r="A834" s="38"/>
      <c r="B834" s="39" t="s">
        <v>52</v>
      </c>
      <c r="C834" s="40"/>
      <c r="D834" s="41"/>
      <c r="E834" s="41"/>
      <c r="F834" s="41"/>
      <c r="G834" s="41"/>
      <c r="H834" s="41"/>
      <c r="I834" s="42">
        <f t="shared" si="46"/>
        <v>0</v>
      </c>
      <c r="J834" s="31"/>
      <c r="K834" s="32"/>
    </row>
    <row r="835" spans="1:11" ht="15.75" customHeight="1">
      <c r="A835" s="26" t="s">
        <v>53</v>
      </c>
      <c r="B835" s="45" t="s">
        <v>54</v>
      </c>
      <c r="C835" s="28"/>
      <c r="D835" s="29"/>
      <c r="E835" s="29"/>
      <c r="F835" s="29"/>
      <c r="G835" s="29"/>
      <c r="H835" s="29"/>
      <c r="I835" s="30">
        <f t="shared" si="46"/>
        <v>0</v>
      </c>
      <c r="J835" s="29"/>
      <c r="K835" s="46"/>
    </row>
    <row r="836" spans="1:11" ht="15.75" customHeight="1" thickBot="1">
      <c r="A836" s="38"/>
      <c r="B836" s="39" t="s">
        <v>55</v>
      </c>
      <c r="C836" s="40"/>
      <c r="D836" s="41"/>
      <c r="E836" s="41"/>
      <c r="F836" s="41"/>
      <c r="G836" s="41"/>
      <c r="H836" s="41"/>
      <c r="I836" s="42">
        <f t="shared" si="46"/>
        <v>0</v>
      </c>
      <c r="J836" s="31"/>
      <c r="K836" s="32"/>
    </row>
    <row r="837" spans="1:11" ht="15.75" customHeight="1">
      <c r="A837" s="26" t="s">
        <v>56</v>
      </c>
      <c r="B837" s="45" t="s">
        <v>57</v>
      </c>
      <c r="C837" s="28"/>
      <c r="D837" s="29"/>
      <c r="E837" s="29"/>
      <c r="F837" s="29"/>
      <c r="G837" s="29"/>
      <c r="H837" s="29"/>
      <c r="I837" s="30">
        <f t="shared" si="46"/>
        <v>0</v>
      </c>
      <c r="J837" s="29"/>
      <c r="K837" s="46"/>
    </row>
    <row r="838" spans="1:11" ht="15.75" customHeight="1">
      <c r="A838" s="38"/>
      <c r="B838" s="39" t="s">
        <v>58</v>
      </c>
      <c r="C838" s="40"/>
      <c r="D838" s="41"/>
      <c r="E838" s="41"/>
      <c r="F838" s="41"/>
      <c r="G838" s="41"/>
      <c r="H838" s="41"/>
      <c r="I838" s="42">
        <f t="shared" si="46"/>
        <v>0</v>
      </c>
      <c r="J838" s="31"/>
      <c r="K838" s="32"/>
    </row>
    <row r="839" spans="1:11" ht="15.75" customHeight="1" thickBot="1">
      <c r="A839" s="33"/>
      <c r="B839" s="34" t="s">
        <v>59</v>
      </c>
      <c r="C839" s="35"/>
      <c r="D839" s="24"/>
      <c r="E839" s="24"/>
      <c r="F839" s="24"/>
      <c r="G839" s="24"/>
      <c r="H839" s="24"/>
      <c r="I839" s="36">
        <f t="shared" si="46"/>
        <v>0</v>
      </c>
      <c r="J839" s="24"/>
      <c r="K839" s="37"/>
    </row>
    <row r="840" spans="1:11" ht="15.75" customHeight="1">
      <c r="A840" s="38" t="s">
        <v>60</v>
      </c>
      <c r="B840" s="39" t="s">
        <v>61</v>
      </c>
      <c r="C840" s="40"/>
      <c r="D840" s="41"/>
      <c r="E840" s="41"/>
      <c r="F840" s="41"/>
      <c r="G840" s="41"/>
      <c r="H840" s="41"/>
      <c r="I840" s="42">
        <f t="shared" si="46"/>
        <v>0</v>
      </c>
      <c r="J840" s="31"/>
      <c r="K840" s="32"/>
    </row>
    <row r="841" spans="1:11" ht="15.75" customHeight="1" thickBot="1">
      <c r="A841" s="33"/>
      <c r="B841" s="34" t="s">
        <v>62</v>
      </c>
      <c r="C841" s="35"/>
      <c r="D841" s="24"/>
      <c r="E841" s="24"/>
      <c r="F841" s="24"/>
      <c r="G841" s="24"/>
      <c r="H841" s="24"/>
      <c r="I841" s="36">
        <f t="shared" si="46"/>
        <v>0</v>
      </c>
      <c r="J841" s="24"/>
      <c r="K841" s="37"/>
    </row>
    <row r="842" spans="1:11" ht="15.75" customHeight="1" thickBot="1">
      <c r="A842" s="50" t="s">
        <v>15</v>
      </c>
      <c r="B842" s="51"/>
      <c r="C842" s="35">
        <f aca="true" t="shared" si="47" ref="C842:H842">SUM(C816:C841)</f>
        <v>0</v>
      </c>
      <c r="D842" s="24">
        <f t="shared" si="47"/>
        <v>0</v>
      </c>
      <c r="E842" s="24">
        <f t="shared" si="47"/>
        <v>0.25</v>
      </c>
      <c r="F842" s="24">
        <f t="shared" si="47"/>
        <v>0</v>
      </c>
      <c r="G842" s="24">
        <f t="shared" si="47"/>
        <v>0</v>
      </c>
      <c r="H842" s="24">
        <f t="shared" si="47"/>
        <v>0</v>
      </c>
      <c r="I842" s="36">
        <f t="shared" si="46"/>
        <v>0.25</v>
      </c>
      <c r="J842" s="24">
        <f>SUM(J816:J841)</f>
        <v>0</v>
      </c>
      <c r="K842" s="37">
        <f>SUM(K816:K841)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1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defaultGridColor="0" zoomScale="85" zoomScaleNormal="85" colorId="37" workbookViewId="0" topLeftCell="A1">
      <pane ySplit="4" topLeftCell="MZI5" activePane="bottomLeft" state="frozen"/>
      <selection pane="topLeft" activeCell="M36" sqref="M36"/>
      <selection pane="bottomLeft" activeCell="A1" sqref="A1"/>
    </sheetView>
  </sheetViews>
  <sheetFormatPr defaultColWidth="11.00390625" defaultRowHeight="21.75" customHeight="1"/>
  <cols>
    <col min="1" max="4" width="10.75390625" style="8" customWidth="1"/>
    <col min="5" max="7" width="9.625" style="8" customWidth="1"/>
    <col min="8" max="9" width="10.75390625" style="8" customWidth="1"/>
    <col min="10" max="12" width="9.625" style="8" customWidth="1"/>
    <col min="13" max="14" width="10.75390625" style="8" customWidth="1"/>
    <col min="15" max="18" width="9.625" style="8" customWidth="1"/>
    <col min="19" max="16384" width="10.75390625" style="8" customWidth="1"/>
  </cols>
  <sheetData>
    <row r="1" spans="1:14" ht="21.75" customHeight="1">
      <c r="A1" s="57" t="s">
        <v>2</v>
      </c>
      <c r="B1" s="58"/>
      <c r="C1" s="58"/>
      <c r="D1"/>
      <c r="E1" s="59"/>
      <c r="F1" s="58"/>
      <c r="G1" s="59" t="s">
        <v>148</v>
      </c>
      <c r="H1" s="58"/>
      <c r="I1" s="58"/>
      <c r="J1" s="58"/>
      <c r="K1" s="58"/>
      <c r="L1" s="58"/>
      <c r="M1" s="58"/>
      <c r="N1" s="58"/>
    </row>
    <row r="2" spans="1:14" ht="21.75" customHeight="1" thickBot="1">
      <c r="A2" s="57" t="s">
        <v>4</v>
      </c>
      <c r="B2" s="58"/>
      <c r="C2" s="58"/>
      <c r="F2" s="58"/>
      <c r="G2" s="58"/>
      <c r="H2" s="58"/>
      <c r="I2" s="58"/>
      <c r="J2" s="58"/>
      <c r="K2" s="58"/>
      <c r="L2" s="58"/>
      <c r="M2" s="58"/>
      <c r="N2" s="58"/>
    </row>
    <row r="3" spans="1:18" ht="21.75" customHeight="1">
      <c r="A3" s="92"/>
      <c r="B3" s="143"/>
      <c r="C3" s="141" t="s">
        <v>149</v>
      </c>
      <c r="D3" s="141"/>
      <c r="E3" s="141"/>
      <c r="F3" s="141"/>
      <c r="G3" s="18"/>
      <c r="H3" s="141" t="s">
        <v>150</v>
      </c>
      <c r="I3" s="141"/>
      <c r="J3" s="141"/>
      <c r="K3" s="141"/>
      <c r="L3" s="18"/>
      <c r="M3" s="141" t="s">
        <v>151</v>
      </c>
      <c r="N3" s="141"/>
      <c r="O3" s="141"/>
      <c r="P3" s="18"/>
      <c r="Q3" s="206" t="s">
        <v>152</v>
      </c>
      <c r="R3" s="207"/>
    </row>
    <row r="4" spans="1:18" ht="25.5" customHeight="1" thickBot="1">
      <c r="A4" s="98" t="s">
        <v>7</v>
      </c>
      <c r="B4" s="144" t="s">
        <v>8</v>
      </c>
      <c r="C4" s="208" t="s">
        <v>153</v>
      </c>
      <c r="D4" s="209"/>
      <c r="E4" s="210" t="s">
        <v>203</v>
      </c>
      <c r="F4" s="211" t="s">
        <v>154</v>
      </c>
      <c r="G4" s="212" t="s">
        <v>222</v>
      </c>
      <c r="H4" s="213" t="s">
        <v>153</v>
      </c>
      <c r="I4" s="214"/>
      <c r="J4" s="215" t="s">
        <v>155</v>
      </c>
      <c r="K4" s="215" t="s">
        <v>156</v>
      </c>
      <c r="L4" s="216" t="s">
        <v>222</v>
      </c>
      <c r="M4" s="213" t="s">
        <v>153</v>
      </c>
      <c r="N4" s="214"/>
      <c r="O4" s="213" t="s">
        <v>18</v>
      </c>
      <c r="P4" s="212" t="s">
        <v>222</v>
      </c>
      <c r="Q4" s="210" t="s">
        <v>157</v>
      </c>
      <c r="R4" s="217" t="s">
        <v>222</v>
      </c>
    </row>
    <row r="5" spans="1:18" ht="21.75" customHeight="1">
      <c r="A5" s="26" t="s">
        <v>19</v>
      </c>
      <c r="B5" s="189" t="s">
        <v>20</v>
      </c>
      <c r="C5" s="218"/>
      <c r="D5" s="219"/>
      <c r="E5" s="103"/>
      <c r="F5" s="103"/>
      <c r="G5" s="104"/>
      <c r="H5" s="220"/>
      <c r="I5" s="220"/>
      <c r="J5" s="221"/>
      <c r="K5" s="221"/>
      <c r="L5" s="222"/>
      <c r="M5" s="223"/>
      <c r="N5" s="223"/>
      <c r="O5" s="221"/>
      <c r="P5" s="32"/>
      <c r="Q5" s="224">
        <f aca="true" t="shared" si="0" ref="Q5:Q30">SUM(E5-F5+J5-K5+O5)</f>
        <v>0</v>
      </c>
      <c r="R5" s="225">
        <f aca="true" t="shared" si="1" ref="R5:R30">SUM(G5+L5+P5)</f>
        <v>0</v>
      </c>
    </row>
    <row r="6" spans="1:18" ht="21.75" customHeight="1" thickBot="1">
      <c r="A6" s="33"/>
      <c r="B6" s="101" t="s">
        <v>21</v>
      </c>
      <c r="C6" s="226"/>
      <c r="D6" s="211"/>
      <c r="E6" s="111"/>
      <c r="F6" s="111"/>
      <c r="G6" s="112"/>
      <c r="H6" s="227"/>
      <c r="I6" s="227"/>
      <c r="J6" s="228"/>
      <c r="K6" s="228"/>
      <c r="L6" s="229"/>
      <c r="M6" s="230"/>
      <c r="N6" s="230"/>
      <c r="O6" s="228"/>
      <c r="P6" s="37"/>
      <c r="Q6" s="231">
        <f t="shared" si="0"/>
        <v>0</v>
      </c>
      <c r="R6" s="232">
        <f t="shared" si="1"/>
        <v>0</v>
      </c>
    </row>
    <row r="7" spans="1:18" ht="21.75" customHeight="1">
      <c r="A7" s="38" t="s">
        <v>22</v>
      </c>
      <c r="B7" s="195" t="s">
        <v>23</v>
      </c>
      <c r="C7" s="233"/>
      <c r="D7" s="234"/>
      <c r="E7" s="115"/>
      <c r="F7" s="115"/>
      <c r="G7" s="109"/>
      <c r="H7" s="220"/>
      <c r="I7" s="220"/>
      <c r="J7" s="221"/>
      <c r="K7" s="221"/>
      <c r="L7" s="222"/>
      <c r="M7" s="223"/>
      <c r="N7" s="223"/>
      <c r="O7" s="221"/>
      <c r="P7" s="32"/>
      <c r="Q7" s="224">
        <f t="shared" si="0"/>
        <v>0</v>
      </c>
      <c r="R7" s="225">
        <f t="shared" si="1"/>
        <v>0</v>
      </c>
    </row>
    <row r="8" spans="1:18" ht="21.75" customHeight="1" thickBot="1">
      <c r="A8" s="33"/>
      <c r="B8" s="101" t="s">
        <v>24</v>
      </c>
      <c r="C8" s="226"/>
      <c r="D8" s="211"/>
      <c r="E8" s="111"/>
      <c r="F8" s="111"/>
      <c r="G8" s="112"/>
      <c r="H8" s="227"/>
      <c r="I8" s="227"/>
      <c r="J8" s="228"/>
      <c r="K8" s="228"/>
      <c r="L8" s="229"/>
      <c r="M8" s="230"/>
      <c r="N8" s="227"/>
      <c r="O8" s="228"/>
      <c r="P8" s="37"/>
      <c r="Q8" s="231">
        <f t="shared" si="0"/>
        <v>0</v>
      </c>
      <c r="R8" s="232">
        <f t="shared" si="1"/>
        <v>0</v>
      </c>
    </row>
    <row r="9" spans="1:18" ht="21.75" customHeight="1">
      <c r="A9" s="38" t="s">
        <v>25</v>
      </c>
      <c r="B9" s="195" t="s">
        <v>26</v>
      </c>
      <c r="C9" s="233"/>
      <c r="D9" s="234"/>
      <c r="E9" s="115"/>
      <c r="F9" s="115"/>
      <c r="G9" s="109"/>
      <c r="H9" s="220"/>
      <c r="I9" s="220"/>
      <c r="J9" s="221"/>
      <c r="K9" s="221"/>
      <c r="L9" s="222"/>
      <c r="M9" s="223"/>
      <c r="N9" s="223"/>
      <c r="O9" s="221"/>
      <c r="P9" s="32"/>
      <c r="Q9" s="224">
        <f t="shared" si="0"/>
        <v>0</v>
      </c>
      <c r="R9" s="225">
        <f t="shared" si="1"/>
        <v>0</v>
      </c>
    </row>
    <row r="10" spans="1:18" ht="21.75" customHeight="1" thickBot="1">
      <c r="A10" s="38"/>
      <c r="B10" s="195" t="s">
        <v>27</v>
      </c>
      <c r="C10" s="233"/>
      <c r="D10" s="234"/>
      <c r="E10" s="115"/>
      <c r="F10" s="115"/>
      <c r="G10" s="109"/>
      <c r="H10" s="220"/>
      <c r="I10" s="220"/>
      <c r="J10" s="221"/>
      <c r="K10" s="221"/>
      <c r="L10" s="222"/>
      <c r="M10" s="223"/>
      <c r="N10" s="223"/>
      <c r="O10" s="221"/>
      <c r="P10" s="32"/>
      <c r="Q10" s="224">
        <f t="shared" si="0"/>
        <v>0</v>
      </c>
      <c r="R10" s="225">
        <f t="shared" si="1"/>
        <v>0</v>
      </c>
    </row>
    <row r="11" spans="1:18" ht="21.75" customHeight="1">
      <c r="A11" s="26" t="s">
        <v>28</v>
      </c>
      <c r="B11" s="196" t="s">
        <v>29</v>
      </c>
      <c r="C11" s="218"/>
      <c r="D11" s="219"/>
      <c r="E11" s="103"/>
      <c r="F11" s="103"/>
      <c r="G11" s="104"/>
      <c r="H11" s="235"/>
      <c r="I11" s="235"/>
      <c r="J11" s="236"/>
      <c r="K11" s="236"/>
      <c r="L11" s="46"/>
      <c r="M11" s="218"/>
      <c r="N11" s="218"/>
      <c r="O11" s="236"/>
      <c r="P11" s="46"/>
      <c r="Q11" s="237">
        <f t="shared" si="0"/>
        <v>0</v>
      </c>
      <c r="R11" s="238">
        <f t="shared" si="1"/>
        <v>0</v>
      </c>
    </row>
    <row r="12" spans="1:18" ht="21.75" customHeight="1" thickBot="1">
      <c r="A12" s="38"/>
      <c r="B12" s="195" t="s">
        <v>30</v>
      </c>
      <c r="C12" s="233"/>
      <c r="D12" s="234"/>
      <c r="E12" s="115"/>
      <c r="F12" s="115"/>
      <c r="G12" s="109"/>
      <c r="H12" s="220"/>
      <c r="I12" s="220"/>
      <c r="J12" s="221"/>
      <c r="K12" s="221"/>
      <c r="L12" s="222"/>
      <c r="M12" s="223"/>
      <c r="N12" s="223"/>
      <c r="O12" s="221"/>
      <c r="P12" s="32"/>
      <c r="Q12" s="224">
        <f t="shared" si="0"/>
        <v>0</v>
      </c>
      <c r="R12" s="225">
        <f t="shared" si="1"/>
        <v>0</v>
      </c>
    </row>
    <row r="13" spans="1:18" ht="21.75" customHeight="1">
      <c r="A13" s="26" t="s">
        <v>31</v>
      </c>
      <c r="B13" s="196" t="s">
        <v>32</v>
      </c>
      <c r="C13" s="218"/>
      <c r="D13" s="219"/>
      <c r="E13" s="103"/>
      <c r="F13" s="103"/>
      <c r="G13" s="104"/>
      <c r="H13" s="235"/>
      <c r="I13" s="235"/>
      <c r="J13" s="236"/>
      <c r="K13" s="236"/>
      <c r="L13" s="46"/>
      <c r="M13" s="218"/>
      <c r="N13" s="218"/>
      <c r="O13" s="236"/>
      <c r="P13" s="46"/>
      <c r="Q13" s="237">
        <f t="shared" si="0"/>
        <v>0</v>
      </c>
      <c r="R13" s="238">
        <f t="shared" si="1"/>
        <v>0</v>
      </c>
    </row>
    <row r="14" spans="1:18" ht="21.75" customHeight="1" thickBot="1">
      <c r="A14" s="38"/>
      <c r="B14" s="195" t="s">
        <v>33</v>
      </c>
      <c r="C14" s="233"/>
      <c r="D14" s="234"/>
      <c r="E14" s="115"/>
      <c r="F14" s="115"/>
      <c r="G14" s="109"/>
      <c r="H14" s="220"/>
      <c r="I14" s="220"/>
      <c r="J14" s="221"/>
      <c r="K14" s="221"/>
      <c r="L14" s="222"/>
      <c r="M14" s="223"/>
      <c r="N14" s="223"/>
      <c r="O14" s="221"/>
      <c r="P14" s="32"/>
      <c r="Q14" s="224">
        <f t="shared" si="0"/>
        <v>0</v>
      </c>
      <c r="R14" s="225">
        <f t="shared" si="1"/>
        <v>0</v>
      </c>
    </row>
    <row r="15" spans="1:18" ht="21.75" customHeight="1">
      <c r="A15" s="26" t="s">
        <v>35</v>
      </c>
      <c r="B15" s="196" t="s">
        <v>36</v>
      </c>
      <c r="C15" s="218"/>
      <c r="D15" s="219"/>
      <c r="E15" s="103"/>
      <c r="F15" s="103"/>
      <c r="G15" s="104"/>
      <c r="H15" s="235"/>
      <c r="I15" s="235"/>
      <c r="J15" s="236"/>
      <c r="K15" s="236"/>
      <c r="L15" s="46"/>
      <c r="M15" s="218"/>
      <c r="N15" s="218"/>
      <c r="O15" s="236"/>
      <c r="P15" s="46"/>
      <c r="Q15" s="237">
        <f t="shared" si="0"/>
        <v>0</v>
      </c>
      <c r="R15" s="238">
        <f t="shared" si="1"/>
        <v>0</v>
      </c>
    </row>
    <row r="16" spans="1:18" ht="21.75" customHeight="1">
      <c r="A16" s="38"/>
      <c r="B16" s="195" t="s">
        <v>39</v>
      </c>
      <c r="C16" s="233"/>
      <c r="D16" s="234"/>
      <c r="E16" s="115"/>
      <c r="F16" s="115"/>
      <c r="G16" s="109"/>
      <c r="H16" s="220"/>
      <c r="I16" s="220"/>
      <c r="J16" s="221"/>
      <c r="K16" s="221"/>
      <c r="L16" s="222"/>
      <c r="M16" s="223"/>
      <c r="N16" s="223"/>
      <c r="O16" s="221"/>
      <c r="P16" s="32"/>
      <c r="Q16" s="224">
        <f t="shared" si="0"/>
        <v>0</v>
      </c>
      <c r="R16" s="225">
        <f t="shared" si="1"/>
        <v>0</v>
      </c>
    </row>
    <row r="17" spans="1:18" ht="21.75" customHeight="1" thickBot="1">
      <c r="A17" s="33"/>
      <c r="B17" s="101" t="s">
        <v>40</v>
      </c>
      <c r="C17" s="226"/>
      <c r="D17" s="211"/>
      <c r="E17" s="111"/>
      <c r="F17" s="111"/>
      <c r="G17" s="112"/>
      <c r="H17" s="227"/>
      <c r="I17" s="227"/>
      <c r="J17" s="228"/>
      <c r="K17" s="228"/>
      <c r="L17" s="229"/>
      <c r="M17" s="230"/>
      <c r="N17" s="230"/>
      <c r="O17" s="228"/>
      <c r="P17" s="37"/>
      <c r="Q17" s="231">
        <f t="shared" si="0"/>
        <v>0</v>
      </c>
      <c r="R17" s="232">
        <f t="shared" si="1"/>
        <v>0</v>
      </c>
    </row>
    <row r="18" spans="1:18" ht="21.75" customHeight="1">
      <c r="A18" s="38" t="s">
        <v>41</v>
      </c>
      <c r="B18" s="195" t="s">
        <v>42</v>
      </c>
      <c r="C18" s="233"/>
      <c r="D18" s="234"/>
      <c r="E18" s="115"/>
      <c r="F18" s="115"/>
      <c r="G18" s="109"/>
      <c r="H18" s="220"/>
      <c r="I18" s="220"/>
      <c r="J18" s="221"/>
      <c r="K18" s="221"/>
      <c r="L18" s="222"/>
      <c r="M18" s="223"/>
      <c r="N18" s="223"/>
      <c r="O18" s="221"/>
      <c r="P18" s="32"/>
      <c r="Q18" s="224">
        <f t="shared" si="0"/>
        <v>0</v>
      </c>
      <c r="R18" s="225">
        <f t="shared" si="1"/>
        <v>0</v>
      </c>
    </row>
    <row r="19" spans="1:18" ht="21.75" customHeight="1" thickBot="1">
      <c r="A19" s="33"/>
      <c r="B19" s="101" t="s">
        <v>46</v>
      </c>
      <c r="C19" s="226"/>
      <c r="D19" s="211"/>
      <c r="E19" s="111"/>
      <c r="F19" s="111"/>
      <c r="G19" s="112"/>
      <c r="H19" s="227"/>
      <c r="I19" s="227"/>
      <c r="J19" s="228"/>
      <c r="K19" s="228"/>
      <c r="L19" s="229"/>
      <c r="M19" s="230"/>
      <c r="N19" s="230"/>
      <c r="O19" s="228"/>
      <c r="P19" s="37"/>
      <c r="Q19" s="231">
        <f t="shared" si="0"/>
        <v>0</v>
      </c>
      <c r="R19" s="232">
        <f t="shared" si="1"/>
        <v>0</v>
      </c>
    </row>
    <row r="20" spans="1:18" ht="21.75" customHeight="1">
      <c r="A20" s="38" t="s">
        <v>47</v>
      </c>
      <c r="B20" s="195" t="s">
        <v>48</v>
      </c>
      <c r="C20" s="233"/>
      <c r="D20" s="234"/>
      <c r="E20" s="115"/>
      <c r="F20" s="115"/>
      <c r="G20" s="109"/>
      <c r="H20" s="220"/>
      <c r="I20" s="220"/>
      <c r="J20" s="221"/>
      <c r="K20" s="221"/>
      <c r="L20" s="222"/>
      <c r="M20" s="223"/>
      <c r="N20" s="223"/>
      <c r="O20" s="221"/>
      <c r="P20" s="32"/>
      <c r="Q20" s="224">
        <f t="shared" si="0"/>
        <v>0</v>
      </c>
      <c r="R20" s="225">
        <f t="shared" si="1"/>
        <v>0</v>
      </c>
    </row>
    <row r="21" spans="1:18" ht="21.75" customHeight="1" thickBot="1">
      <c r="A21" s="38"/>
      <c r="B21" s="195" t="s">
        <v>49</v>
      </c>
      <c r="C21" s="233"/>
      <c r="D21" s="234"/>
      <c r="E21" s="115"/>
      <c r="F21" s="115"/>
      <c r="G21" s="109"/>
      <c r="H21" s="220"/>
      <c r="I21" s="220"/>
      <c r="J21" s="221"/>
      <c r="K21" s="221"/>
      <c r="L21" s="222"/>
      <c r="M21" s="223"/>
      <c r="N21" s="223"/>
      <c r="O21" s="221"/>
      <c r="P21" s="32"/>
      <c r="Q21" s="224">
        <f t="shared" si="0"/>
        <v>0</v>
      </c>
      <c r="R21" s="225">
        <f t="shared" si="1"/>
        <v>0</v>
      </c>
    </row>
    <row r="22" spans="1:18" ht="21.75" customHeight="1">
      <c r="A22" s="26" t="s">
        <v>50</v>
      </c>
      <c r="B22" s="196" t="s">
        <v>51</v>
      </c>
      <c r="C22" s="218"/>
      <c r="D22" s="219"/>
      <c r="E22" s="103"/>
      <c r="F22" s="103"/>
      <c r="G22" s="104"/>
      <c r="H22" s="235"/>
      <c r="I22" s="235"/>
      <c r="J22" s="236"/>
      <c r="K22" s="236"/>
      <c r="L22" s="46"/>
      <c r="M22" s="218"/>
      <c r="N22" s="218"/>
      <c r="O22" s="236"/>
      <c r="P22" s="46"/>
      <c r="Q22" s="237">
        <f t="shared" si="0"/>
        <v>0</v>
      </c>
      <c r="R22" s="238">
        <f t="shared" si="1"/>
        <v>0</v>
      </c>
    </row>
    <row r="23" spans="1:18" ht="21.75" customHeight="1" thickBot="1">
      <c r="A23" s="38"/>
      <c r="B23" s="195" t="s">
        <v>52</v>
      </c>
      <c r="C23" s="233"/>
      <c r="D23" s="234"/>
      <c r="E23" s="115"/>
      <c r="F23" s="115"/>
      <c r="G23" s="109"/>
      <c r="H23" s="220"/>
      <c r="I23" s="220"/>
      <c r="J23" s="221"/>
      <c r="K23" s="221"/>
      <c r="L23" s="222"/>
      <c r="M23" s="223"/>
      <c r="N23" s="223"/>
      <c r="O23" s="221"/>
      <c r="P23" s="32"/>
      <c r="Q23" s="224">
        <f t="shared" si="0"/>
        <v>0</v>
      </c>
      <c r="R23" s="225">
        <f t="shared" si="1"/>
        <v>0</v>
      </c>
    </row>
    <row r="24" spans="1:18" ht="21.75" customHeight="1">
      <c r="A24" s="26" t="s">
        <v>53</v>
      </c>
      <c r="B24" s="196" t="s">
        <v>54</v>
      </c>
      <c r="C24" s="218"/>
      <c r="D24" s="219"/>
      <c r="E24" s="103"/>
      <c r="F24" s="103"/>
      <c r="G24" s="104"/>
      <c r="H24" s="235"/>
      <c r="I24" s="235"/>
      <c r="J24" s="236"/>
      <c r="K24" s="236"/>
      <c r="L24" s="46"/>
      <c r="M24" s="218"/>
      <c r="N24" s="218"/>
      <c r="O24" s="236"/>
      <c r="P24" s="46"/>
      <c r="Q24" s="237">
        <f t="shared" si="0"/>
        <v>0</v>
      </c>
      <c r="R24" s="238">
        <f t="shared" si="1"/>
        <v>0</v>
      </c>
    </row>
    <row r="25" spans="1:18" ht="21.75" customHeight="1" thickBot="1">
      <c r="A25" s="38"/>
      <c r="B25" s="195" t="s">
        <v>55</v>
      </c>
      <c r="C25" s="233"/>
      <c r="D25" s="234"/>
      <c r="E25" s="115"/>
      <c r="F25" s="115"/>
      <c r="G25" s="109"/>
      <c r="H25" s="220"/>
      <c r="I25" s="220"/>
      <c r="J25" s="221"/>
      <c r="K25" s="221"/>
      <c r="L25" s="222"/>
      <c r="M25" s="223"/>
      <c r="N25" s="223"/>
      <c r="O25" s="221"/>
      <c r="P25" s="32"/>
      <c r="Q25" s="224">
        <f t="shared" si="0"/>
        <v>0</v>
      </c>
      <c r="R25" s="225">
        <f t="shared" si="1"/>
        <v>0</v>
      </c>
    </row>
    <row r="26" spans="1:18" ht="21.75" customHeight="1">
      <c r="A26" s="26" t="s">
        <v>56</v>
      </c>
      <c r="B26" s="196" t="s">
        <v>57</v>
      </c>
      <c r="C26" s="218"/>
      <c r="D26" s="219"/>
      <c r="E26" s="103"/>
      <c r="F26" s="103"/>
      <c r="G26" s="104"/>
      <c r="H26" s="235"/>
      <c r="I26" s="235"/>
      <c r="J26" s="236"/>
      <c r="K26" s="236"/>
      <c r="L26" s="46"/>
      <c r="M26" s="218"/>
      <c r="N26" s="218"/>
      <c r="O26" s="236"/>
      <c r="P26" s="46"/>
      <c r="Q26" s="237">
        <f t="shared" si="0"/>
        <v>0</v>
      </c>
      <c r="R26" s="238">
        <f t="shared" si="1"/>
        <v>0</v>
      </c>
    </row>
    <row r="27" spans="1:18" ht="21.75" customHeight="1">
      <c r="A27" s="38"/>
      <c r="B27" s="195" t="s">
        <v>58</v>
      </c>
      <c r="C27" s="233"/>
      <c r="D27" s="234"/>
      <c r="E27" s="115"/>
      <c r="F27" s="115"/>
      <c r="G27" s="109"/>
      <c r="H27" s="220"/>
      <c r="I27" s="220"/>
      <c r="J27" s="221"/>
      <c r="K27" s="221"/>
      <c r="L27" s="222"/>
      <c r="M27" s="223"/>
      <c r="N27" s="223"/>
      <c r="O27" s="221"/>
      <c r="P27" s="32"/>
      <c r="Q27" s="224">
        <f t="shared" si="0"/>
        <v>0</v>
      </c>
      <c r="R27" s="225">
        <f t="shared" si="1"/>
        <v>0</v>
      </c>
    </row>
    <row r="28" spans="1:18" ht="21.75" customHeight="1" thickBot="1">
      <c r="A28" s="33"/>
      <c r="B28" s="101" t="s">
        <v>59</v>
      </c>
      <c r="C28" s="226"/>
      <c r="D28" s="211"/>
      <c r="E28" s="111"/>
      <c r="F28" s="111"/>
      <c r="G28" s="112"/>
      <c r="H28" s="227"/>
      <c r="I28" s="227"/>
      <c r="J28" s="228"/>
      <c r="K28" s="228"/>
      <c r="L28" s="229"/>
      <c r="M28" s="230"/>
      <c r="N28" s="230"/>
      <c r="O28" s="228"/>
      <c r="P28" s="37"/>
      <c r="Q28" s="231">
        <f t="shared" si="0"/>
        <v>0</v>
      </c>
      <c r="R28" s="232">
        <f t="shared" si="1"/>
        <v>0</v>
      </c>
    </row>
    <row r="29" spans="1:18" ht="21.75" customHeight="1">
      <c r="A29" s="38" t="s">
        <v>60</v>
      </c>
      <c r="B29" s="195" t="s">
        <v>61</v>
      </c>
      <c r="C29" s="233"/>
      <c r="D29" s="234"/>
      <c r="E29" s="115"/>
      <c r="F29" s="115"/>
      <c r="G29" s="109"/>
      <c r="H29" s="220"/>
      <c r="I29" s="220"/>
      <c r="J29" s="221"/>
      <c r="K29" s="221"/>
      <c r="L29" s="222"/>
      <c r="M29" s="223"/>
      <c r="N29" s="223"/>
      <c r="O29" s="221"/>
      <c r="P29" s="32"/>
      <c r="Q29" s="224">
        <f t="shared" si="0"/>
        <v>0</v>
      </c>
      <c r="R29" s="225">
        <f t="shared" si="1"/>
        <v>0</v>
      </c>
    </row>
    <row r="30" spans="1:18" ht="21.75" customHeight="1" thickBot="1">
      <c r="A30" s="33"/>
      <c r="B30" s="101" t="s">
        <v>62</v>
      </c>
      <c r="C30" s="226"/>
      <c r="D30" s="211"/>
      <c r="E30" s="111"/>
      <c r="F30" s="111"/>
      <c r="G30" s="112"/>
      <c r="H30" s="227"/>
      <c r="I30" s="227"/>
      <c r="J30" s="228"/>
      <c r="K30" s="228"/>
      <c r="L30" s="229"/>
      <c r="M30" s="230"/>
      <c r="N30" s="230"/>
      <c r="O30" s="228"/>
      <c r="P30" s="37"/>
      <c r="Q30" s="231">
        <f t="shared" si="0"/>
        <v>0</v>
      </c>
      <c r="R30" s="232">
        <f t="shared" si="1"/>
        <v>0</v>
      </c>
    </row>
    <row r="31" spans="1:18" ht="21.75" customHeight="1" thickBot="1">
      <c r="A31" s="33" t="s">
        <v>15</v>
      </c>
      <c r="B31" s="239"/>
      <c r="C31" s="150"/>
      <c r="D31" s="34">
        <f>SUM(D5:D30)</f>
        <v>0</v>
      </c>
      <c r="E31" s="240">
        <f>SUM(E5:E30)</f>
        <v>0</v>
      </c>
      <c r="F31" s="111">
        <f>SUM(F5:F30)</f>
        <v>0</v>
      </c>
      <c r="G31" s="241">
        <f>SUM(G5:G30)</f>
        <v>0</v>
      </c>
      <c r="H31" s="242"/>
      <c r="I31" s="243">
        <f>SUM(I5:I30)</f>
        <v>0</v>
      </c>
      <c r="J31" s="172">
        <f>SUM(J5:J30)</f>
        <v>0</v>
      </c>
      <c r="K31" s="172">
        <f>SUM(K5:K30)</f>
        <v>0</v>
      </c>
      <c r="L31" s="37">
        <f>SUM(L5:L30)</f>
        <v>0</v>
      </c>
      <c r="M31" s="150"/>
      <c r="N31" s="34">
        <f>SUM(N5:N30)</f>
        <v>0</v>
      </c>
      <c r="O31" s="240">
        <f>SUM(O5:O30)</f>
        <v>0</v>
      </c>
      <c r="P31" s="112">
        <f>SUM(P5:P30)</f>
        <v>0</v>
      </c>
      <c r="Q31" s="240">
        <f>SUM(Q5:Q30)</f>
        <v>0</v>
      </c>
      <c r="R31" s="112">
        <f>SUM(R5:R30)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.75"/>
  <cols>
    <col min="1" max="2" width="10.75390625" style="8" customWidth="1"/>
    <col min="3" max="3" width="12.625" style="8" customWidth="1"/>
    <col min="4" max="16384" width="10.75390625" style="8" customWidth="1"/>
  </cols>
  <sheetData>
    <row r="1" spans="1:8" ht="16.5" customHeight="1">
      <c r="A1" s="57" t="s">
        <v>2</v>
      </c>
      <c r="B1" s="58"/>
      <c r="E1" s="59" t="s">
        <v>158</v>
      </c>
      <c r="F1" s="59"/>
      <c r="G1" s="58"/>
      <c r="H1" s="58"/>
    </row>
    <row r="2" spans="1:8" ht="19.5" customHeight="1" thickBot="1">
      <c r="A2" s="57" t="s">
        <v>4</v>
      </c>
      <c r="B2" s="58"/>
      <c r="C2" s="86"/>
      <c r="D2" s="58"/>
      <c r="E2" s="58"/>
      <c r="F2" s="58"/>
      <c r="G2" s="58"/>
      <c r="H2" s="58"/>
    </row>
    <row r="3" spans="1:8" ht="12">
      <c r="A3" s="60"/>
      <c r="B3" s="64"/>
      <c r="C3" s="141" t="s">
        <v>159</v>
      </c>
      <c r="D3" s="90"/>
      <c r="E3" s="90" t="s">
        <v>160</v>
      </c>
      <c r="F3" s="142" t="s">
        <v>137</v>
      </c>
      <c r="G3" s="142"/>
      <c r="H3" s="143"/>
    </row>
    <row r="4" spans="1:8" s="248" customFormat="1" ht="16.5" customHeight="1" thickBot="1">
      <c r="A4" s="244" t="s">
        <v>7</v>
      </c>
      <c r="B4" s="245" t="s">
        <v>8</v>
      </c>
      <c r="C4" s="246" t="s">
        <v>161</v>
      </c>
      <c r="D4" s="246" t="s">
        <v>162</v>
      </c>
      <c r="E4" s="245" t="s">
        <v>163</v>
      </c>
      <c r="F4" s="245" t="s">
        <v>258</v>
      </c>
      <c r="G4" s="245" t="s">
        <v>18</v>
      </c>
      <c r="H4" s="247" t="s">
        <v>15</v>
      </c>
    </row>
    <row r="5" spans="1:8" ht="12">
      <c r="A5" s="26" t="s">
        <v>19</v>
      </c>
      <c r="B5" s="27" t="s">
        <v>20</v>
      </c>
      <c r="C5" s="145"/>
      <c r="D5" s="146"/>
      <c r="E5" s="103">
        <f>'Alimentation élevages et Temps'!$J$6</f>
        <v>0</v>
      </c>
      <c r="F5" s="145"/>
      <c r="G5" s="146"/>
      <c r="H5" s="32">
        <f aca="true" t="shared" si="0" ref="H5:H31">SUM(D5+E5+G5)</f>
        <v>0</v>
      </c>
    </row>
    <row r="6" spans="1:8" ht="12.75" thickBot="1">
      <c r="A6" s="33"/>
      <c r="B6" s="34" t="s">
        <v>21</v>
      </c>
      <c r="C6" s="147"/>
      <c r="D6" s="107"/>
      <c r="E6" s="115">
        <f>'Alimentation élevages et Temps'!$J$7</f>
        <v>0</v>
      </c>
      <c r="F6" s="147"/>
      <c r="G6" s="107"/>
      <c r="H6" s="32">
        <f t="shared" si="0"/>
        <v>0</v>
      </c>
    </row>
    <row r="7" spans="1:8" ht="12">
      <c r="A7" s="38" t="s">
        <v>22</v>
      </c>
      <c r="B7" s="39" t="s">
        <v>23</v>
      </c>
      <c r="C7" s="145"/>
      <c r="D7" s="146"/>
      <c r="E7" s="103">
        <f>'Alimentation élevages et Temps'!$J$8</f>
        <v>0</v>
      </c>
      <c r="F7" s="145"/>
      <c r="G7" s="146"/>
      <c r="H7" s="249">
        <f t="shared" si="0"/>
        <v>0</v>
      </c>
    </row>
    <row r="8" spans="1:8" ht="12.75" thickBot="1">
      <c r="A8" s="33"/>
      <c r="B8" s="34" t="s">
        <v>24</v>
      </c>
      <c r="C8" s="147"/>
      <c r="D8" s="107"/>
      <c r="E8" s="115">
        <f>'Alimentation élevages et Temps'!$J$9</f>
        <v>0</v>
      </c>
      <c r="F8" s="147"/>
      <c r="G8" s="107"/>
      <c r="H8" s="32">
        <f t="shared" si="0"/>
        <v>0</v>
      </c>
    </row>
    <row r="9" spans="1:8" ht="12">
      <c r="A9" s="38" t="s">
        <v>25</v>
      </c>
      <c r="B9" s="39" t="s">
        <v>26</v>
      </c>
      <c r="C9" s="145"/>
      <c r="D9" s="146"/>
      <c r="E9" s="103">
        <f>'Alimentation élevages et Temps'!$J$10</f>
        <v>0</v>
      </c>
      <c r="F9" s="145"/>
      <c r="G9" s="146"/>
      <c r="H9" s="249">
        <f t="shared" si="0"/>
        <v>0</v>
      </c>
    </row>
    <row r="10" spans="1:8" ht="12.75" thickBot="1">
      <c r="A10" s="38"/>
      <c r="B10" s="39" t="s">
        <v>27</v>
      </c>
      <c r="C10" s="147"/>
      <c r="D10" s="107"/>
      <c r="E10" s="115">
        <f>'Alimentation élevages et Temps'!$J$11</f>
        <v>0</v>
      </c>
      <c r="F10" s="147"/>
      <c r="G10" s="107"/>
      <c r="H10" s="32">
        <f t="shared" si="0"/>
        <v>0</v>
      </c>
    </row>
    <row r="11" spans="1:8" ht="12">
      <c r="A11" s="26" t="s">
        <v>28</v>
      </c>
      <c r="B11" s="45" t="s">
        <v>29</v>
      </c>
      <c r="C11" s="145"/>
      <c r="D11" s="146"/>
      <c r="E11" s="103">
        <f>'Alimentation élevages et Temps'!$J$12</f>
        <v>0</v>
      </c>
      <c r="F11" s="145"/>
      <c r="G11" s="146"/>
      <c r="H11" s="46">
        <f t="shared" si="0"/>
        <v>0</v>
      </c>
    </row>
    <row r="12" spans="1:8" ht="12.75" thickBot="1">
      <c r="A12" s="38"/>
      <c r="B12" s="39" t="s">
        <v>30</v>
      </c>
      <c r="C12" s="250"/>
      <c r="D12" s="251"/>
      <c r="E12" s="77">
        <f>'Alimentation élevages et Temps'!$J$13</f>
        <v>0</v>
      </c>
      <c r="F12" s="250"/>
      <c r="G12" s="251"/>
      <c r="H12" s="252">
        <f t="shared" si="0"/>
        <v>0</v>
      </c>
    </row>
    <row r="13" spans="1:8" ht="12">
      <c r="A13" s="26" t="s">
        <v>31</v>
      </c>
      <c r="B13" s="45" t="s">
        <v>32</v>
      </c>
      <c r="C13" s="145"/>
      <c r="D13" s="146"/>
      <c r="E13" s="103">
        <f>'Alimentation élevages et Temps'!$J$14</f>
        <v>0</v>
      </c>
      <c r="F13" s="145"/>
      <c r="G13" s="146"/>
      <c r="H13" s="46">
        <f t="shared" si="0"/>
        <v>0</v>
      </c>
    </row>
    <row r="14" spans="1:8" ht="12.75" thickBot="1">
      <c r="A14" s="38"/>
      <c r="B14" s="39" t="s">
        <v>33</v>
      </c>
      <c r="C14" s="147"/>
      <c r="D14" s="107"/>
      <c r="E14" s="115">
        <f>'Alimentation élevages et Temps'!$J$15</f>
        <v>0</v>
      </c>
      <c r="F14" s="147"/>
      <c r="G14" s="107"/>
      <c r="H14" s="168">
        <f t="shared" si="0"/>
        <v>0</v>
      </c>
    </row>
    <row r="15" spans="1:8" ht="12">
      <c r="A15" s="26" t="s">
        <v>35</v>
      </c>
      <c r="B15" s="45" t="s">
        <v>36</v>
      </c>
      <c r="C15" s="145"/>
      <c r="D15" s="146"/>
      <c r="E15" s="103">
        <f>'Alimentation élevages et Temps'!$J$16</f>
        <v>0</v>
      </c>
      <c r="F15" s="145"/>
      <c r="G15" s="146"/>
      <c r="H15" s="46">
        <f t="shared" si="0"/>
        <v>0</v>
      </c>
    </row>
    <row r="16" spans="1:8" ht="12">
      <c r="A16" s="38"/>
      <c r="B16" s="39" t="s">
        <v>39</v>
      </c>
      <c r="C16" s="147"/>
      <c r="D16" s="107"/>
      <c r="E16" s="115">
        <f>'Alimentation élevages et Temps'!$J$17</f>
        <v>0</v>
      </c>
      <c r="F16" s="147"/>
      <c r="G16" s="107"/>
      <c r="H16" s="168">
        <f t="shared" si="0"/>
        <v>0</v>
      </c>
    </row>
    <row r="17" spans="1:8" ht="12.75" thickBot="1">
      <c r="A17" s="33"/>
      <c r="B17" s="34" t="s">
        <v>40</v>
      </c>
      <c r="C17" s="147"/>
      <c r="D17" s="107"/>
      <c r="E17" s="115">
        <f>'Alimentation élevages et Temps'!$J$18</f>
        <v>0</v>
      </c>
      <c r="F17" s="147"/>
      <c r="G17" s="107"/>
      <c r="H17" s="32">
        <f t="shared" si="0"/>
        <v>0</v>
      </c>
    </row>
    <row r="18" spans="1:8" ht="12">
      <c r="A18" s="38" t="s">
        <v>41</v>
      </c>
      <c r="B18" s="39" t="s">
        <v>42</v>
      </c>
      <c r="C18" s="145"/>
      <c r="D18" s="146"/>
      <c r="E18" s="103">
        <f>'Alimentation élevages et Temps'!$J$19</f>
        <v>0</v>
      </c>
      <c r="F18" s="145"/>
      <c r="G18" s="146"/>
      <c r="H18" s="249">
        <f t="shared" si="0"/>
        <v>0</v>
      </c>
    </row>
    <row r="19" spans="1:8" ht="12.75" thickBot="1">
      <c r="A19" s="33"/>
      <c r="B19" s="34" t="s">
        <v>46</v>
      </c>
      <c r="C19" s="147"/>
      <c r="D19" s="107"/>
      <c r="E19" s="115">
        <f>'Alimentation élevages et Temps'!$J$20</f>
        <v>0</v>
      </c>
      <c r="F19" s="147"/>
      <c r="G19" s="107"/>
      <c r="H19" s="32">
        <f t="shared" si="0"/>
        <v>0</v>
      </c>
    </row>
    <row r="20" spans="1:8" ht="12">
      <c r="A20" s="38" t="s">
        <v>47</v>
      </c>
      <c r="B20" s="39" t="s">
        <v>48</v>
      </c>
      <c r="C20" s="145"/>
      <c r="D20" s="146"/>
      <c r="E20" s="103">
        <f>'Alimentation élevages et Temps'!$J$21</f>
        <v>0</v>
      </c>
      <c r="F20" s="145"/>
      <c r="G20" s="146"/>
      <c r="H20" s="249">
        <f t="shared" si="0"/>
        <v>0</v>
      </c>
    </row>
    <row r="21" spans="1:8" ht="12.75" thickBot="1">
      <c r="A21" s="38"/>
      <c r="B21" s="39" t="s">
        <v>49</v>
      </c>
      <c r="C21" s="147"/>
      <c r="D21" s="107"/>
      <c r="E21" s="115">
        <f>'Alimentation élevages et Temps'!$J$22</f>
        <v>0</v>
      </c>
      <c r="F21" s="147"/>
      <c r="G21" s="107"/>
      <c r="H21" s="32">
        <f t="shared" si="0"/>
        <v>0</v>
      </c>
    </row>
    <row r="22" spans="1:8" ht="12">
      <c r="A22" s="26" t="s">
        <v>50</v>
      </c>
      <c r="B22" s="45" t="s">
        <v>51</v>
      </c>
      <c r="C22" s="145"/>
      <c r="D22" s="146"/>
      <c r="E22" s="103">
        <f>'Alimentation élevages et Temps'!$J$23</f>
        <v>0</v>
      </c>
      <c r="F22" s="145"/>
      <c r="G22" s="146"/>
      <c r="H22" s="46">
        <f t="shared" si="0"/>
        <v>0</v>
      </c>
    </row>
    <row r="23" spans="1:8" ht="12.75" thickBot="1">
      <c r="A23" s="38"/>
      <c r="B23" s="39" t="s">
        <v>52</v>
      </c>
      <c r="C23" s="147"/>
      <c r="D23" s="107"/>
      <c r="E23" s="115">
        <f>'Alimentation élevages et Temps'!$J$24</f>
        <v>0</v>
      </c>
      <c r="F23" s="147"/>
      <c r="G23" s="107"/>
      <c r="H23" s="168">
        <f t="shared" si="0"/>
        <v>0</v>
      </c>
    </row>
    <row r="24" spans="1:8" ht="12">
      <c r="A24" s="26" t="s">
        <v>53</v>
      </c>
      <c r="B24" s="45" t="s">
        <v>54</v>
      </c>
      <c r="C24" s="145"/>
      <c r="D24" s="146"/>
      <c r="E24" s="103">
        <f>'Alimentation élevages et Temps'!$J$25</f>
        <v>0</v>
      </c>
      <c r="F24" s="145"/>
      <c r="G24" s="146"/>
      <c r="H24" s="46">
        <f t="shared" si="0"/>
        <v>0</v>
      </c>
    </row>
    <row r="25" spans="1:8" ht="12.75" thickBot="1">
      <c r="A25" s="38"/>
      <c r="B25" s="39" t="s">
        <v>55</v>
      </c>
      <c r="C25" s="147"/>
      <c r="D25" s="107"/>
      <c r="E25" s="115">
        <f>'Alimentation élevages et Temps'!$J$26</f>
        <v>0</v>
      </c>
      <c r="F25" s="147"/>
      <c r="G25" s="107"/>
      <c r="H25" s="168">
        <f t="shared" si="0"/>
        <v>0</v>
      </c>
    </row>
    <row r="26" spans="1:8" ht="12">
      <c r="A26" s="26" t="s">
        <v>56</v>
      </c>
      <c r="B26" s="45" t="s">
        <v>57</v>
      </c>
      <c r="C26" s="145"/>
      <c r="D26" s="146"/>
      <c r="E26" s="103">
        <f>'Alimentation élevages et Temps'!$J$27</f>
        <v>0</v>
      </c>
      <c r="F26" s="145"/>
      <c r="G26" s="146"/>
      <c r="H26" s="46">
        <f t="shared" si="0"/>
        <v>0</v>
      </c>
    </row>
    <row r="27" spans="1:8" ht="12">
      <c r="A27" s="38"/>
      <c r="B27" s="39" t="s">
        <v>58</v>
      </c>
      <c r="C27" s="147"/>
      <c r="D27" s="107"/>
      <c r="E27" s="115">
        <f>'Alimentation élevages et Temps'!$J$28</f>
        <v>0</v>
      </c>
      <c r="F27" s="147"/>
      <c r="G27" s="107"/>
      <c r="H27" s="168">
        <f t="shared" si="0"/>
        <v>0</v>
      </c>
    </row>
    <row r="28" spans="1:8" ht="12.75" thickBot="1">
      <c r="A28" s="33"/>
      <c r="B28" s="34" t="s">
        <v>59</v>
      </c>
      <c r="C28" s="147"/>
      <c r="D28" s="107"/>
      <c r="E28" s="115">
        <f>'Alimentation élevages et Temps'!$J$29</f>
        <v>0</v>
      </c>
      <c r="F28" s="147"/>
      <c r="G28" s="107"/>
      <c r="H28" s="32">
        <f t="shared" si="0"/>
        <v>0</v>
      </c>
    </row>
    <row r="29" spans="1:8" ht="12">
      <c r="A29" s="38" t="s">
        <v>60</v>
      </c>
      <c r="B29" s="39" t="s">
        <v>61</v>
      </c>
      <c r="C29" s="145"/>
      <c r="D29" s="146"/>
      <c r="E29" s="103">
        <f>'Alimentation élevages et Temps'!$J$30</f>
        <v>0</v>
      </c>
      <c r="F29" s="145"/>
      <c r="G29" s="146"/>
      <c r="H29" s="249">
        <f t="shared" si="0"/>
        <v>0</v>
      </c>
    </row>
    <row r="30" spans="1:8" ht="12.75" thickBot="1">
      <c r="A30" s="33"/>
      <c r="B30" s="34" t="s">
        <v>62</v>
      </c>
      <c r="C30" s="147"/>
      <c r="D30" s="107"/>
      <c r="E30" s="115">
        <f>'Alimentation élevages et Temps'!$J$31</f>
        <v>0</v>
      </c>
      <c r="F30" s="147"/>
      <c r="G30" s="107"/>
      <c r="H30" s="32">
        <f t="shared" si="0"/>
        <v>0</v>
      </c>
    </row>
    <row r="31" spans="1:8" ht="12.75" thickBot="1">
      <c r="A31" s="120" t="s">
        <v>15</v>
      </c>
      <c r="B31" s="82"/>
      <c r="C31" s="82"/>
      <c r="D31" s="84">
        <f>SUM(D5:D30)</f>
        <v>0</v>
      </c>
      <c r="E31" s="84">
        <f>SUM(E5:E30)</f>
        <v>0</v>
      </c>
      <c r="F31" s="82"/>
      <c r="G31" s="84">
        <f>SUM(G5:G30)</f>
        <v>0</v>
      </c>
      <c r="H31" s="253">
        <f t="shared" si="0"/>
        <v>0</v>
      </c>
    </row>
    <row r="34" spans="2:8" ht="15.75">
      <c r="B34" s="58"/>
      <c r="D34" s="58"/>
      <c r="E34" s="59" t="s">
        <v>164</v>
      </c>
      <c r="F34" s="59"/>
      <c r="G34" s="58"/>
      <c r="H34" s="58"/>
    </row>
    <row r="35" spans="2:8" ht="16.5" thickBot="1">
      <c r="B35" s="58"/>
      <c r="D35" s="58"/>
      <c r="E35" s="59"/>
      <c r="F35" s="59"/>
      <c r="G35" s="58"/>
      <c r="H35" s="58"/>
    </row>
    <row r="36" spans="1:8" ht="12">
      <c r="A36" s="60"/>
      <c r="B36" s="64"/>
      <c r="C36" s="141" t="s">
        <v>159</v>
      </c>
      <c r="D36" s="90"/>
      <c r="E36" s="90" t="s">
        <v>160</v>
      </c>
      <c r="F36" s="142" t="s">
        <v>137</v>
      </c>
      <c r="G36" s="142"/>
      <c r="H36" s="143"/>
    </row>
    <row r="37" spans="1:8" ht="16.5" customHeight="1" thickBot="1">
      <c r="A37" s="244" t="s">
        <v>7</v>
      </c>
      <c r="B37" s="245" t="s">
        <v>8</v>
      </c>
      <c r="C37" s="39" t="s">
        <v>161</v>
      </c>
      <c r="D37" s="39" t="s">
        <v>162</v>
      </c>
      <c r="E37" s="254" t="s">
        <v>163</v>
      </c>
      <c r="F37" s="254" t="s">
        <v>258</v>
      </c>
      <c r="G37" s="254" t="s">
        <v>18</v>
      </c>
      <c r="H37" s="165" t="s">
        <v>15</v>
      </c>
    </row>
    <row r="38" spans="1:8" ht="12">
      <c r="A38" s="26" t="s">
        <v>19</v>
      </c>
      <c r="B38" s="27" t="s">
        <v>20</v>
      </c>
      <c r="C38" s="145"/>
      <c r="D38" s="146"/>
      <c r="E38" s="103">
        <f>'Alimentation élevages et Temps'!$J$39</f>
        <v>0</v>
      </c>
      <c r="F38" s="145"/>
      <c r="G38" s="146"/>
      <c r="H38" s="32">
        <f aca="true" t="shared" si="1" ref="H38:H64">SUM(D38+E38+G38)</f>
        <v>0</v>
      </c>
    </row>
    <row r="39" spans="1:8" ht="12.75" thickBot="1">
      <c r="A39" s="33"/>
      <c r="B39" s="34" t="s">
        <v>21</v>
      </c>
      <c r="C39" s="147"/>
      <c r="D39" s="107"/>
      <c r="E39" s="115">
        <f>'Alimentation élevages et Temps'!$J$40</f>
        <v>0</v>
      </c>
      <c r="F39" s="147"/>
      <c r="G39" s="107"/>
      <c r="H39" s="32">
        <f t="shared" si="1"/>
        <v>0</v>
      </c>
    </row>
    <row r="40" spans="1:8" ht="12">
      <c r="A40" s="38" t="s">
        <v>22</v>
      </c>
      <c r="B40" s="39" t="s">
        <v>23</v>
      </c>
      <c r="C40" s="145"/>
      <c r="D40" s="146"/>
      <c r="E40" s="103">
        <f>'Alimentation élevages et Temps'!$J$41</f>
        <v>0</v>
      </c>
      <c r="F40" s="145"/>
      <c r="G40" s="146"/>
      <c r="H40" s="249">
        <f t="shared" si="1"/>
        <v>0</v>
      </c>
    </row>
    <row r="41" spans="1:8" ht="12.75" thickBot="1">
      <c r="A41" s="33"/>
      <c r="B41" s="34" t="s">
        <v>24</v>
      </c>
      <c r="C41" s="147"/>
      <c r="D41" s="107"/>
      <c r="E41" s="115">
        <f>'Alimentation élevages et Temps'!$J$42</f>
        <v>0</v>
      </c>
      <c r="F41" s="147"/>
      <c r="G41" s="107"/>
      <c r="H41" s="32">
        <f t="shared" si="1"/>
        <v>0</v>
      </c>
    </row>
    <row r="42" spans="1:8" ht="12">
      <c r="A42" s="38" t="s">
        <v>25</v>
      </c>
      <c r="B42" s="39" t="s">
        <v>26</v>
      </c>
      <c r="C42" s="145"/>
      <c r="D42" s="146"/>
      <c r="E42" s="103">
        <f>'Alimentation élevages et Temps'!$J$43</f>
        <v>0</v>
      </c>
      <c r="F42" s="145"/>
      <c r="G42" s="146"/>
      <c r="H42" s="249">
        <f t="shared" si="1"/>
        <v>0</v>
      </c>
    </row>
    <row r="43" spans="1:8" ht="12.75" thickBot="1">
      <c r="A43" s="38"/>
      <c r="B43" s="39" t="s">
        <v>27</v>
      </c>
      <c r="C43" s="147"/>
      <c r="D43" s="107"/>
      <c r="E43" s="115">
        <f>'Alimentation élevages et Temps'!$J$44</f>
        <v>0</v>
      </c>
      <c r="F43" s="147"/>
      <c r="G43" s="107"/>
      <c r="H43" s="32">
        <f t="shared" si="1"/>
        <v>0</v>
      </c>
    </row>
    <row r="44" spans="1:8" ht="12">
      <c r="A44" s="26" t="s">
        <v>28</v>
      </c>
      <c r="B44" s="45" t="s">
        <v>29</v>
      </c>
      <c r="C44" s="145"/>
      <c r="D44" s="146"/>
      <c r="E44" s="103">
        <f>'Alimentation élevages et Temps'!$J$45</f>
        <v>0</v>
      </c>
      <c r="F44" s="145"/>
      <c r="G44" s="146"/>
      <c r="H44" s="46">
        <f t="shared" si="1"/>
        <v>0</v>
      </c>
    </row>
    <row r="45" spans="1:8" ht="12.75" thickBot="1">
      <c r="A45" s="38"/>
      <c r="B45" s="39" t="s">
        <v>30</v>
      </c>
      <c r="C45" s="147"/>
      <c r="D45" s="107"/>
      <c r="E45" s="115">
        <f>'Alimentation élevages et Temps'!$J$46</f>
        <v>0</v>
      </c>
      <c r="F45" s="147"/>
      <c r="G45" s="107"/>
      <c r="H45" s="32">
        <f t="shared" si="1"/>
        <v>0</v>
      </c>
    </row>
    <row r="46" spans="1:8" ht="12">
      <c r="A46" s="26" t="s">
        <v>31</v>
      </c>
      <c r="B46" s="45" t="s">
        <v>32</v>
      </c>
      <c r="C46" s="145"/>
      <c r="D46" s="146"/>
      <c r="E46" s="103">
        <f>'Alimentation élevages et Temps'!$J$47</f>
        <v>0</v>
      </c>
      <c r="F46" s="145"/>
      <c r="G46" s="146"/>
      <c r="H46" s="46">
        <f t="shared" si="1"/>
        <v>0</v>
      </c>
    </row>
    <row r="47" spans="1:8" ht="12.75" thickBot="1">
      <c r="A47" s="38"/>
      <c r="B47" s="39" t="s">
        <v>33</v>
      </c>
      <c r="C47" s="147"/>
      <c r="D47" s="107"/>
      <c r="E47" s="115">
        <f>'Alimentation élevages et Temps'!$J$48</f>
        <v>0</v>
      </c>
      <c r="F47" s="147"/>
      <c r="G47" s="107"/>
      <c r="H47" s="32">
        <f t="shared" si="1"/>
        <v>0</v>
      </c>
    </row>
    <row r="48" spans="1:8" ht="12">
      <c r="A48" s="26" t="s">
        <v>35</v>
      </c>
      <c r="B48" s="45" t="s">
        <v>36</v>
      </c>
      <c r="C48" s="145"/>
      <c r="D48" s="146"/>
      <c r="E48" s="103">
        <f>'Alimentation élevages et Temps'!$J$49</f>
        <v>0</v>
      </c>
      <c r="F48" s="145"/>
      <c r="G48" s="146"/>
      <c r="H48" s="46">
        <f t="shared" si="1"/>
        <v>0</v>
      </c>
    </row>
    <row r="49" spans="1:8" ht="12">
      <c r="A49" s="38"/>
      <c r="B49" s="39" t="s">
        <v>39</v>
      </c>
      <c r="C49" s="147"/>
      <c r="D49" s="107"/>
      <c r="E49" s="115">
        <f>'Alimentation élevages et Temps'!$J$50</f>
        <v>0</v>
      </c>
      <c r="F49" s="147"/>
      <c r="G49" s="107"/>
      <c r="H49" s="32">
        <f t="shared" si="1"/>
        <v>0</v>
      </c>
    </row>
    <row r="50" spans="1:8" ht="12.75" thickBot="1">
      <c r="A50" s="33"/>
      <c r="B50" s="34" t="s">
        <v>40</v>
      </c>
      <c r="C50" s="147"/>
      <c r="D50" s="107"/>
      <c r="E50" s="115">
        <f>'Alimentation élevages et Temps'!$J$51</f>
        <v>0</v>
      </c>
      <c r="F50" s="147"/>
      <c r="G50" s="107"/>
      <c r="H50" s="32">
        <f t="shared" si="1"/>
        <v>0</v>
      </c>
    </row>
    <row r="51" spans="1:8" ht="12">
      <c r="A51" s="38" t="s">
        <v>41</v>
      </c>
      <c r="B51" s="39" t="s">
        <v>42</v>
      </c>
      <c r="C51" s="145"/>
      <c r="D51" s="146"/>
      <c r="E51" s="103">
        <f>'Alimentation élevages et Temps'!$J$52</f>
        <v>0</v>
      </c>
      <c r="F51" s="145"/>
      <c r="G51" s="146"/>
      <c r="H51" s="249">
        <f t="shared" si="1"/>
        <v>0</v>
      </c>
    </row>
    <row r="52" spans="1:8" ht="12.75" thickBot="1">
      <c r="A52" s="33"/>
      <c r="B52" s="34" t="s">
        <v>46</v>
      </c>
      <c r="C52" s="147"/>
      <c r="D52" s="107"/>
      <c r="E52" s="115">
        <f>'Alimentation élevages et Temps'!$J$53</f>
        <v>0</v>
      </c>
      <c r="F52" s="147"/>
      <c r="G52" s="107"/>
      <c r="H52" s="32">
        <f t="shared" si="1"/>
        <v>0</v>
      </c>
    </row>
    <row r="53" spans="1:8" ht="12">
      <c r="A53" s="38" t="s">
        <v>47</v>
      </c>
      <c r="B53" s="39" t="s">
        <v>48</v>
      </c>
      <c r="C53" s="145"/>
      <c r="D53" s="146"/>
      <c r="E53" s="103">
        <f>'Alimentation élevages et Temps'!$J$54</f>
        <v>0</v>
      </c>
      <c r="F53" s="145"/>
      <c r="G53" s="146"/>
      <c r="H53" s="249">
        <f t="shared" si="1"/>
        <v>0</v>
      </c>
    </row>
    <row r="54" spans="1:8" ht="12.75" thickBot="1">
      <c r="A54" s="38"/>
      <c r="B54" s="39" t="s">
        <v>49</v>
      </c>
      <c r="C54" s="147"/>
      <c r="D54" s="107"/>
      <c r="E54" s="115">
        <f>'Alimentation élevages et Temps'!$J$55</f>
        <v>0</v>
      </c>
      <c r="F54" s="147"/>
      <c r="G54" s="107"/>
      <c r="H54" s="32">
        <f t="shared" si="1"/>
        <v>0</v>
      </c>
    </row>
    <row r="55" spans="1:8" ht="12">
      <c r="A55" s="26" t="s">
        <v>50</v>
      </c>
      <c r="B55" s="45" t="s">
        <v>51</v>
      </c>
      <c r="C55" s="145"/>
      <c r="D55" s="146"/>
      <c r="E55" s="103">
        <f>'Alimentation élevages et Temps'!$J$56</f>
        <v>0</v>
      </c>
      <c r="F55" s="145"/>
      <c r="G55" s="146"/>
      <c r="H55" s="46">
        <f t="shared" si="1"/>
        <v>0</v>
      </c>
    </row>
    <row r="56" spans="1:8" ht="12.75" thickBot="1">
      <c r="A56" s="38"/>
      <c r="B56" s="39" t="s">
        <v>52</v>
      </c>
      <c r="C56" s="147"/>
      <c r="D56" s="107"/>
      <c r="E56" s="115">
        <f>'Alimentation élevages et Temps'!$J$57</f>
        <v>0</v>
      </c>
      <c r="F56" s="147"/>
      <c r="G56" s="107"/>
      <c r="H56" s="32">
        <f t="shared" si="1"/>
        <v>0</v>
      </c>
    </row>
    <row r="57" spans="1:8" ht="12">
      <c r="A57" s="26" t="s">
        <v>53</v>
      </c>
      <c r="B57" s="45" t="s">
        <v>54</v>
      </c>
      <c r="C57" s="145"/>
      <c r="D57" s="146"/>
      <c r="E57" s="103">
        <f>'Alimentation élevages et Temps'!$J$58</f>
        <v>0</v>
      </c>
      <c r="F57" s="145"/>
      <c r="G57" s="146"/>
      <c r="H57" s="46">
        <f t="shared" si="1"/>
        <v>0</v>
      </c>
    </row>
    <row r="58" spans="1:8" ht="12.75" thickBot="1">
      <c r="A58" s="38"/>
      <c r="B58" s="39" t="s">
        <v>55</v>
      </c>
      <c r="C58" s="147"/>
      <c r="D58" s="107"/>
      <c r="E58" s="115">
        <f>'Alimentation élevages et Temps'!$J$59</f>
        <v>0</v>
      </c>
      <c r="F58" s="147"/>
      <c r="G58" s="107"/>
      <c r="H58" s="32">
        <f t="shared" si="1"/>
        <v>0</v>
      </c>
    </row>
    <row r="59" spans="1:8" ht="12">
      <c r="A59" s="26" t="s">
        <v>56</v>
      </c>
      <c r="B59" s="45" t="s">
        <v>57</v>
      </c>
      <c r="C59" s="145"/>
      <c r="D59" s="146"/>
      <c r="E59" s="103">
        <f>'Alimentation élevages et Temps'!$J$60</f>
        <v>0</v>
      </c>
      <c r="F59" s="145"/>
      <c r="G59" s="146"/>
      <c r="H59" s="46">
        <f t="shared" si="1"/>
        <v>0</v>
      </c>
    </row>
    <row r="60" spans="1:8" ht="12">
      <c r="A60" s="38"/>
      <c r="B60" s="39" t="s">
        <v>58</v>
      </c>
      <c r="C60" s="147"/>
      <c r="D60" s="107"/>
      <c r="E60" s="115">
        <f>'Alimentation élevages et Temps'!$J$61</f>
        <v>0</v>
      </c>
      <c r="F60" s="147"/>
      <c r="G60" s="107"/>
      <c r="H60" s="32">
        <f t="shared" si="1"/>
        <v>0</v>
      </c>
    </row>
    <row r="61" spans="1:8" ht="12.75" thickBot="1">
      <c r="A61" s="33"/>
      <c r="B61" s="34" t="s">
        <v>59</v>
      </c>
      <c r="C61" s="147"/>
      <c r="D61" s="107"/>
      <c r="E61" s="115">
        <f>'Alimentation élevages et Temps'!$J$62</f>
        <v>0</v>
      </c>
      <c r="F61" s="147"/>
      <c r="G61" s="107"/>
      <c r="H61" s="32">
        <f t="shared" si="1"/>
        <v>0</v>
      </c>
    </row>
    <row r="62" spans="1:8" ht="12">
      <c r="A62" s="38" t="s">
        <v>60</v>
      </c>
      <c r="B62" s="39" t="s">
        <v>61</v>
      </c>
      <c r="C62" s="145"/>
      <c r="D62" s="146"/>
      <c r="E62" s="103">
        <f>'Alimentation élevages et Temps'!$J$63</f>
        <v>0</v>
      </c>
      <c r="F62" s="145"/>
      <c r="G62" s="146"/>
      <c r="H62" s="249">
        <f t="shared" si="1"/>
        <v>0</v>
      </c>
    </row>
    <row r="63" spans="1:8" ht="12.75" thickBot="1">
      <c r="A63" s="33"/>
      <c r="B63" s="34" t="s">
        <v>62</v>
      </c>
      <c r="C63" s="147"/>
      <c r="D63" s="107"/>
      <c r="E63" s="115">
        <f>'Alimentation élevages et Temps'!$J$64</f>
        <v>0</v>
      </c>
      <c r="F63" s="147"/>
      <c r="G63" s="107"/>
      <c r="H63" s="32">
        <f t="shared" si="1"/>
        <v>0</v>
      </c>
    </row>
    <row r="64" spans="1:8" ht="12.75" thickBot="1">
      <c r="A64" s="120" t="s">
        <v>15</v>
      </c>
      <c r="B64" s="82"/>
      <c r="C64" s="82"/>
      <c r="D64" s="84">
        <f>SUM(D38:D63)</f>
        <v>0</v>
      </c>
      <c r="E64" s="84">
        <f>SUM(E38:E63)</f>
        <v>0</v>
      </c>
      <c r="F64" s="82"/>
      <c r="G64" s="84">
        <f>SUM(G38:G63)</f>
        <v>0</v>
      </c>
      <c r="H64" s="253">
        <f t="shared" si="1"/>
        <v>0</v>
      </c>
    </row>
    <row r="65" spans="1:8" ht="12">
      <c r="A65" s="58"/>
      <c r="B65" s="58"/>
      <c r="C65" s="58"/>
      <c r="D65" s="58"/>
      <c r="E65" s="58"/>
      <c r="F65" s="58"/>
      <c r="G65" s="58"/>
      <c r="H65" s="58"/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portrait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A1" sqref="A1"/>
      <selection pane="bottomLeft" activeCell="A1" sqref="A1"/>
    </sheetView>
  </sheetViews>
  <sheetFormatPr defaultColWidth="11.00390625" defaultRowHeight="12.75"/>
  <sheetData>
    <row r="1" spans="1:6" ht="15.75">
      <c r="A1" s="57" t="s">
        <v>2</v>
      </c>
      <c r="F1" s="59" t="s">
        <v>165</v>
      </c>
    </row>
    <row r="2" spans="1:10" ht="15">
      <c r="A2" s="57" t="s">
        <v>4</v>
      </c>
      <c r="B2" s="2"/>
      <c r="C2" s="255"/>
      <c r="D2" s="8"/>
      <c r="E2" s="58"/>
      <c r="F2" s="256" t="s">
        <v>166</v>
      </c>
      <c r="G2" s="58"/>
      <c r="H2" s="2"/>
      <c r="I2" s="8"/>
      <c r="J2" s="8"/>
    </row>
    <row r="3" spans="2:10" ht="16.5" thickBot="1">
      <c r="B3" s="9"/>
      <c r="C3" s="255"/>
      <c r="D3" s="257"/>
      <c r="E3" s="258"/>
      <c r="F3" s="8"/>
      <c r="G3" s="8"/>
      <c r="H3" s="2"/>
      <c r="I3" s="8"/>
      <c r="J3" s="8"/>
    </row>
    <row r="4" spans="1:10" ht="12.75">
      <c r="A4" s="87" t="s">
        <v>7</v>
      </c>
      <c r="B4" s="88" t="s">
        <v>8</v>
      </c>
      <c r="C4" s="259" t="s">
        <v>167</v>
      </c>
      <c r="D4" s="260" t="s">
        <v>168</v>
      </c>
      <c r="E4" s="64" t="s">
        <v>169</v>
      </c>
      <c r="F4" s="62" t="s">
        <v>137</v>
      </c>
      <c r="G4" s="142"/>
      <c r="H4" s="261" t="s">
        <v>15</v>
      </c>
      <c r="I4" s="262" t="s">
        <v>16</v>
      </c>
      <c r="J4" s="18"/>
    </row>
    <row r="5" spans="1:10" s="267" customFormat="1" ht="13.5" thickBot="1">
      <c r="A5" s="263"/>
      <c r="B5" s="264"/>
      <c r="C5" s="157"/>
      <c r="D5" s="265"/>
      <c r="E5" s="158" t="s">
        <v>170</v>
      </c>
      <c r="F5" s="158" t="s">
        <v>258</v>
      </c>
      <c r="G5" s="158" t="s">
        <v>17</v>
      </c>
      <c r="H5" s="266"/>
      <c r="I5" s="34" t="s">
        <v>17</v>
      </c>
      <c r="J5" s="25" t="s">
        <v>18</v>
      </c>
    </row>
    <row r="6" spans="1:10" ht="12.75">
      <c r="A6" s="26" t="s">
        <v>19</v>
      </c>
      <c r="B6" s="27" t="s">
        <v>20</v>
      </c>
      <c r="C6" s="268">
        <v>15</v>
      </c>
      <c r="D6" s="166">
        <v>0</v>
      </c>
      <c r="E6" s="166">
        <v>49</v>
      </c>
      <c r="F6" s="145"/>
      <c r="G6" s="166"/>
      <c r="H6" s="269">
        <f aca="true" t="shared" si="0" ref="H6:H32">SUM(C6+D6+E6+G6)</f>
        <v>64</v>
      </c>
      <c r="I6" s="270"/>
      <c r="J6" s="271"/>
    </row>
    <row r="7" spans="1:10" ht="13.5" thickBot="1">
      <c r="A7" s="33"/>
      <c r="B7" s="34" t="s">
        <v>21</v>
      </c>
      <c r="C7" s="272">
        <v>15</v>
      </c>
      <c r="D7" s="169">
        <v>0</v>
      </c>
      <c r="E7" s="169">
        <v>32</v>
      </c>
      <c r="F7" s="148"/>
      <c r="G7" s="169"/>
      <c r="H7" s="273">
        <f t="shared" si="0"/>
        <v>47</v>
      </c>
      <c r="I7" s="169"/>
      <c r="J7" s="274"/>
    </row>
    <row r="8" spans="1:10" ht="12.75">
      <c r="A8" s="38" t="s">
        <v>22</v>
      </c>
      <c r="B8" s="39" t="s">
        <v>23</v>
      </c>
      <c r="C8" s="105">
        <v>10</v>
      </c>
      <c r="D8" s="106">
        <v>16</v>
      </c>
      <c r="E8" s="106">
        <v>45.5</v>
      </c>
      <c r="F8" s="147"/>
      <c r="G8" s="106"/>
      <c r="H8" s="275">
        <f t="shared" si="0"/>
        <v>71.5</v>
      </c>
      <c r="I8" s="270"/>
      <c r="J8" s="271"/>
    </row>
    <row r="9" spans="1:10" ht="13.5" thickBot="1">
      <c r="A9" s="33"/>
      <c r="B9" s="34" t="s">
        <v>24</v>
      </c>
      <c r="C9" s="272">
        <v>15</v>
      </c>
      <c r="D9" s="169">
        <v>0</v>
      </c>
      <c r="E9" s="169">
        <v>26</v>
      </c>
      <c r="F9" s="148"/>
      <c r="G9" s="169"/>
      <c r="H9" s="273">
        <f t="shared" si="0"/>
        <v>41</v>
      </c>
      <c r="I9" s="169"/>
      <c r="J9" s="274"/>
    </row>
    <row r="10" spans="1:10" ht="12.75">
      <c r="A10" s="38" t="s">
        <v>25</v>
      </c>
      <c r="B10" s="39" t="s">
        <v>26</v>
      </c>
      <c r="C10" s="105">
        <v>15</v>
      </c>
      <c r="D10" s="106">
        <v>0</v>
      </c>
      <c r="E10" s="106">
        <v>27</v>
      </c>
      <c r="F10" s="147" t="s">
        <v>259</v>
      </c>
      <c r="G10" s="106">
        <v>2</v>
      </c>
      <c r="H10" s="275">
        <f t="shared" si="0"/>
        <v>44</v>
      </c>
      <c r="I10" s="270"/>
      <c r="J10" s="271"/>
    </row>
    <row r="11" spans="1:10" ht="13.5" thickBot="1">
      <c r="A11" s="38"/>
      <c r="B11" s="39" t="s">
        <v>27</v>
      </c>
      <c r="C11" s="105">
        <v>15</v>
      </c>
      <c r="D11" s="106">
        <v>0</v>
      </c>
      <c r="E11" s="106">
        <v>2</v>
      </c>
      <c r="F11" s="147" t="s">
        <v>171</v>
      </c>
      <c r="G11" s="106">
        <v>24</v>
      </c>
      <c r="H11" s="275">
        <f t="shared" si="0"/>
        <v>41</v>
      </c>
      <c r="I11" s="106"/>
      <c r="J11" s="276"/>
    </row>
    <row r="12" spans="1:10" ht="12.75">
      <c r="A12" s="26" t="s">
        <v>28</v>
      </c>
      <c r="B12" s="45" t="s">
        <v>29</v>
      </c>
      <c r="C12" s="268">
        <v>15</v>
      </c>
      <c r="D12" s="166">
        <v>0</v>
      </c>
      <c r="E12" s="166">
        <v>0</v>
      </c>
      <c r="F12" s="145"/>
      <c r="G12" s="166"/>
      <c r="H12" s="269">
        <f t="shared" si="0"/>
        <v>15</v>
      </c>
      <c r="I12" s="166"/>
      <c r="J12" s="277"/>
    </row>
    <row r="13" spans="1:10" ht="13.5" thickBot="1">
      <c r="A13" s="38"/>
      <c r="B13" s="39" t="s">
        <v>30</v>
      </c>
      <c r="C13" s="105">
        <v>15</v>
      </c>
      <c r="D13" s="106">
        <v>0</v>
      </c>
      <c r="E13" s="106">
        <v>0</v>
      </c>
      <c r="F13" s="147" t="s">
        <v>259</v>
      </c>
      <c r="G13" s="106">
        <v>2.5</v>
      </c>
      <c r="H13" s="275">
        <f t="shared" si="0"/>
        <v>17.5</v>
      </c>
      <c r="I13" s="106"/>
      <c r="J13" s="276"/>
    </row>
    <row r="14" spans="1:10" ht="12.75">
      <c r="A14" s="26" t="s">
        <v>31</v>
      </c>
      <c r="B14" s="45" t="s">
        <v>32</v>
      </c>
      <c r="C14" s="268">
        <v>10</v>
      </c>
      <c r="D14" s="166">
        <v>0</v>
      </c>
      <c r="E14" s="166">
        <v>0</v>
      </c>
      <c r="F14" s="145" t="s">
        <v>259</v>
      </c>
      <c r="G14" s="166">
        <v>2.5</v>
      </c>
      <c r="H14" s="269">
        <f t="shared" si="0"/>
        <v>12.5</v>
      </c>
      <c r="I14" s="166"/>
      <c r="J14" s="277"/>
    </row>
    <row r="15" spans="1:10" ht="13.5" thickBot="1">
      <c r="A15" s="38"/>
      <c r="B15" s="39" t="s">
        <v>33</v>
      </c>
      <c r="C15" s="105">
        <v>15</v>
      </c>
      <c r="D15" s="106">
        <v>0</v>
      </c>
      <c r="E15" s="106">
        <v>36</v>
      </c>
      <c r="F15" s="147"/>
      <c r="G15" s="106"/>
      <c r="H15" s="275">
        <f t="shared" si="0"/>
        <v>51</v>
      </c>
      <c r="I15" s="106"/>
      <c r="J15" s="276"/>
    </row>
    <row r="16" spans="1:10" ht="12.75">
      <c r="A16" s="26" t="s">
        <v>35</v>
      </c>
      <c r="B16" s="45" t="s">
        <v>36</v>
      </c>
      <c r="C16" s="268">
        <v>10</v>
      </c>
      <c r="D16" s="166">
        <v>0</v>
      </c>
      <c r="E16" s="166">
        <v>36</v>
      </c>
      <c r="F16" s="145"/>
      <c r="G16" s="166"/>
      <c r="H16" s="269">
        <f t="shared" si="0"/>
        <v>46</v>
      </c>
      <c r="I16" s="166"/>
      <c r="J16" s="277"/>
    </row>
    <row r="17" spans="1:10" ht="12.75">
      <c r="A17" s="38"/>
      <c r="B17" s="39" t="s">
        <v>39</v>
      </c>
      <c r="C17" s="105">
        <v>15</v>
      </c>
      <c r="D17" s="106">
        <v>0</v>
      </c>
      <c r="E17" s="106">
        <v>5</v>
      </c>
      <c r="F17" s="147"/>
      <c r="G17" s="106"/>
      <c r="H17" s="275">
        <f t="shared" si="0"/>
        <v>20</v>
      </c>
      <c r="I17" s="106"/>
      <c r="J17" s="276"/>
    </row>
    <row r="18" spans="1:10" ht="13.5" thickBot="1">
      <c r="A18" s="33"/>
      <c r="B18" s="34" t="s">
        <v>40</v>
      </c>
      <c r="C18" s="272">
        <v>10</v>
      </c>
      <c r="D18" s="169">
        <v>0</v>
      </c>
      <c r="E18" s="169">
        <v>10.5</v>
      </c>
      <c r="F18" s="148"/>
      <c r="G18" s="169"/>
      <c r="H18" s="273">
        <f t="shared" si="0"/>
        <v>20.5</v>
      </c>
      <c r="I18" s="169"/>
      <c r="J18" s="274"/>
    </row>
    <row r="19" spans="1:10" ht="12.75">
      <c r="A19" s="38" t="s">
        <v>41</v>
      </c>
      <c r="B19" s="39" t="s">
        <v>42</v>
      </c>
      <c r="C19" s="105">
        <v>15</v>
      </c>
      <c r="D19" s="106">
        <v>0</v>
      </c>
      <c r="E19" s="106">
        <v>30</v>
      </c>
      <c r="F19" s="147"/>
      <c r="G19" s="106"/>
      <c r="H19" s="275">
        <f t="shared" si="0"/>
        <v>45</v>
      </c>
      <c r="I19" s="106"/>
      <c r="J19" s="276"/>
    </row>
    <row r="20" spans="1:10" ht="13.5" thickBot="1">
      <c r="A20" s="33"/>
      <c r="B20" s="34" t="s">
        <v>46</v>
      </c>
      <c r="C20" s="272">
        <v>15</v>
      </c>
      <c r="D20" s="169">
        <v>0</v>
      </c>
      <c r="E20" s="169">
        <v>112</v>
      </c>
      <c r="F20" s="148"/>
      <c r="G20" s="169"/>
      <c r="H20" s="273">
        <f t="shared" si="0"/>
        <v>127</v>
      </c>
      <c r="I20" s="169">
        <v>56</v>
      </c>
      <c r="J20" s="274">
        <v>52.5</v>
      </c>
    </row>
    <row r="21" spans="1:10" ht="12.75">
      <c r="A21" s="38" t="s">
        <v>47</v>
      </c>
      <c r="B21" s="39" t="s">
        <v>48</v>
      </c>
      <c r="C21" s="105">
        <v>10</v>
      </c>
      <c r="D21" s="106">
        <v>112</v>
      </c>
      <c r="E21" s="106">
        <v>2</v>
      </c>
      <c r="F21" s="147"/>
      <c r="G21" s="106"/>
      <c r="H21" s="275">
        <f t="shared" si="0"/>
        <v>124</v>
      </c>
      <c r="I21" s="106">
        <v>112</v>
      </c>
      <c r="J21" s="276">
        <v>400</v>
      </c>
    </row>
    <row r="22" spans="1:10" ht="13.5" thickBot="1">
      <c r="A22" s="38"/>
      <c r="B22" s="39" t="s">
        <v>49</v>
      </c>
      <c r="C22" s="105">
        <v>15</v>
      </c>
      <c r="D22" s="106">
        <v>176</v>
      </c>
      <c r="E22" s="106">
        <v>14</v>
      </c>
      <c r="F22" s="147"/>
      <c r="G22" s="106"/>
      <c r="H22" s="275">
        <f t="shared" si="0"/>
        <v>205</v>
      </c>
      <c r="I22" s="270">
        <v>88</v>
      </c>
      <c r="J22" s="271">
        <v>77</v>
      </c>
    </row>
    <row r="23" spans="1:10" ht="12.75">
      <c r="A23" s="26" t="s">
        <v>50</v>
      </c>
      <c r="B23" s="45" t="s">
        <v>51</v>
      </c>
      <c r="C23" s="268">
        <v>15</v>
      </c>
      <c r="D23" s="166">
        <v>52</v>
      </c>
      <c r="E23" s="166">
        <v>12</v>
      </c>
      <c r="F23" s="145"/>
      <c r="G23" s="166"/>
      <c r="H23" s="269">
        <f t="shared" si="0"/>
        <v>79</v>
      </c>
      <c r="I23" s="166"/>
      <c r="J23" s="277"/>
    </row>
    <row r="24" spans="1:10" ht="13.5" thickBot="1">
      <c r="A24" s="38"/>
      <c r="B24" s="39" t="s">
        <v>52</v>
      </c>
      <c r="C24" s="105">
        <v>10</v>
      </c>
      <c r="D24" s="106">
        <v>0</v>
      </c>
      <c r="E24" s="106">
        <v>8</v>
      </c>
      <c r="F24" s="147"/>
      <c r="G24" s="106"/>
      <c r="H24" s="275">
        <f t="shared" si="0"/>
        <v>18</v>
      </c>
      <c r="I24" s="270"/>
      <c r="J24" s="271"/>
    </row>
    <row r="25" spans="1:10" ht="12.75">
      <c r="A25" s="26" t="s">
        <v>53</v>
      </c>
      <c r="B25" s="45" t="s">
        <v>54</v>
      </c>
      <c r="C25" s="268">
        <v>0</v>
      </c>
      <c r="D25" s="166">
        <v>0</v>
      </c>
      <c r="E25" s="166">
        <v>27.5</v>
      </c>
      <c r="F25" s="145"/>
      <c r="G25" s="166"/>
      <c r="H25" s="269">
        <f t="shared" si="0"/>
        <v>27.5</v>
      </c>
      <c r="I25" s="166"/>
      <c r="J25" s="277"/>
    </row>
    <row r="26" spans="1:10" ht="13.5" thickBot="1">
      <c r="A26" s="38"/>
      <c r="B26" s="39" t="s">
        <v>55</v>
      </c>
      <c r="C26" s="105">
        <v>5</v>
      </c>
      <c r="D26" s="106">
        <v>0</v>
      </c>
      <c r="E26" s="106">
        <v>12</v>
      </c>
      <c r="F26" s="147" t="s">
        <v>259</v>
      </c>
      <c r="G26" s="106">
        <v>1</v>
      </c>
      <c r="H26" s="275">
        <f t="shared" si="0"/>
        <v>18</v>
      </c>
      <c r="I26" s="270"/>
      <c r="J26" s="271"/>
    </row>
    <row r="27" spans="1:10" ht="12.75">
      <c r="A27" s="26" t="s">
        <v>56</v>
      </c>
      <c r="B27" s="45" t="s">
        <v>57</v>
      </c>
      <c r="C27" s="268">
        <v>8</v>
      </c>
      <c r="D27" s="166">
        <v>0</v>
      </c>
      <c r="E27" s="166">
        <v>0</v>
      </c>
      <c r="F27" s="145" t="s">
        <v>259</v>
      </c>
      <c r="G27" s="166">
        <v>2</v>
      </c>
      <c r="H27" s="269">
        <f t="shared" si="0"/>
        <v>10</v>
      </c>
      <c r="I27" s="166"/>
      <c r="J27" s="277"/>
    </row>
    <row r="28" spans="1:10" ht="12.75">
      <c r="A28" s="38"/>
      <c r="B28" s="39" t="s">
        <v>58</v>
      </c>
      <c r="C28" s="105">
        <v>0</v>
      </c>
      <c r="D28" s="106">
        <v>0</v>
      </c>
      <c r="E28" s="106">
        <v>0</v>
      </c>
      <c r="F28" s="147"/>
      <c r="G28" s="106"/>
      <c r="H28" s="275">
        <f t="shared" si="0"/>
        <v>0</v>
      </c>
      <c r="I28" s="270"/>
      <c r="J28" s="271"/>
    </row>
    <row r="29" spans="1:10" ht="13.5" thickBot="1">
      <c r="A29" s="33"/>
      <c r="B29" s="34" t="s">
        <v>59</v>
      </c>
      <c r="C29" s="272">
        <v>8</v>
      </c>
      <c r="D29" s="169">
        <v>0</v>
      </c>
      <c r="E29" s="169">
        <v>0</v>
      </c>
      <c r="F29" s="148" t="s">
        <v>259</v>
      </c>
      <c r="G29" s="169">
        <v>2</v>
      </c>
      <c r="H29" s="273">
        <f t="shared" si="0"/>
        <v>10</v>
      </c>
      <c r="I29" s="169"/>
      <c r="J29" s="274"/>
    </row>
    <row r="30" spans="1:10" ht="12.75">
      <c r="A30" s="38" t="s">
        <v>60</v>
      </c>
      <c r="B30" s="39" t="s">
        <v>61</v>
      </c>
      <c r="C30" s="105">
        <v>8</v>
      </c>
      <c r="D30" s="106">
        <v>9</v>
      </c>
      <c r="E30" s="106">
        <v>9</v>
      </c>
      <c r="F30" s="147"/>
      <c r="G30" s="106"/>
      <c r="H30" s="275">
        <f t="shared" si="0"/>
        <v>26</v>
      </c>
      <c r="I30" s="270"/>
      <c r="J30" s="271"/>
    </row>
    <row r="31" spans="1:10" ht="13.5" thickBot="1">
      <c r="A31" s="33"/>
      <c r="B31" s="34" t="s">
        <v>62</v>
      </c>
      <c r="C31" s="272">
        <v>8</v>
      </c>
      <c r="D31" s="169">
        <v>0</v>
      </c>
      <c r="E31" s="169">
        <v>3</v>
      </c>
      <c r="F31" s="148" t="s">
        <v>259</v>
      </c>
      <c r="G31" s="169">
        <v>1</v>
      </c>
      <c r="H31" s="273">
        <f t="shared" si="0"/>
        <v>12</v>
      </c>
      <c r="I31" s="169"/>
      <c r="J31" s="274"/>
    </row>
    <row r="32" spans="1:10" ht="13.5" thickBot="1">
      <c r="A32" s="50" t="s">
        <v>15</v>
      </c>
      <c r="B32" s="51"/>
      <c r="C32" s="33">
        <f>SUM(C6:C31)</f>
        <v>292</v>
      </c>
      <c r="D32" s="34">
        <f>SUM(D6:D31)</f>
        <v>365</v>
      </c>
      <c r="E32" s="34">
        <f>SUM(E6:E31)</f>
        <v>498.5</v>
      </c>
      <c r="F32" s="151"/>
      <c r="G32" s="34">
        <f>SUM(G6:G31)</f>
        <v>37</v>
      </c>
      <c r="H32" s="273">
        <f t="shared" si="0"/>
        <v>1192.5</v>
      </c>
      <c r="I32" s="34">
        <f>SUM(I6:I31)</f>
        <v>256</v>
      </c>
      <c r="J32" s="37">
        <f>SUM(J6:J31)</f>
        <v>529.5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4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defaultGridColor="0" zoomScale="85" zoomScaleNormal="85" colorId="37" workbookViewId="0" topLeftCell="A1">
      <pane ySplit="6" topLeftCell="MZI7" activePane="bottomLeft" state="frozen"/>
      <selection pane="topLeft" activeCell="M36" sqref="M36"/>
      <selection pane="bottomLeft" activeCell="A1" sqref="A1"/>
    </sheetView>
  </sheetViews>
  <sheetFormatPr defaultColWidth="11.00390625" defaultRowHeight="12.75"/>
  <cols>
    <col min="1" max="2" width="10.75390625" style="279" customWidth="1"/>
    <col min="3" max="11" width="9.75390625" style="279" customWidth="1"/>
    <col min="12" max="13" width="10.75390625" style="279" customWidth="1"/>
    <col min="14" max="14" width="9.75390625" style="279" customWidth="1"/>
    <col min="15" max="16384" width="10.75390625" style="279" customWidth="1"/>
  </cols>
  <sheetData>
    <row r="1" spans="1:8" ht="15.75">
      <c r="A1" s="278" t="s">
        <v>2</v>
      </c>
      <c r="H1" s="280" t="s">
        <v>172</v>
      </c>
    </row>
    <row r="2" spans="1:8" ht="15.75">
      <c r="A2" s="278" t="s">
        <v>4</v>
      </c>
      <c r="H2" s="280" t="s">
        <v>173</v>
      </c>
    </row>
    <row r="3" ht="12.75" thickBot="1"/>
    <row r="4" spans="1:14" ht="15">
      <c r="A4" s="281"/>
      <c r="B4" s="282"/>
      <c r="C4" s="283" t="s">
        <v>174</v>
      </c>
      <c r="D4" s="284"/>
      <c r="E4" s="285"/>
      <c r="F4" s="283" t="s">
        <v>175</v>
      </c>
      <c r="G4" s="284"/>
      <c r="H4" s="285"/>
      <c r="I4" s="283" t="s">
        <v>176</v>
      </c>
      <c r="J4" s="284"/>
      <c r="K4" s="285"/>
      <c r="L4" s="283" t="s">
        <v>177</v>
      </c>
      <c r="M4" s="284"/>
      <c r="N4" s="285"/>
    </row>
    <row r="5" spans="1:14" ht="12">
      <c r="A5" s="286" t="s">
        <v>7</v>
      </c>
      <c r="B5" s="287" t="s">
        <v>8</v>
      </c>
      <c r="C5" s="288" t="s">
        <v>17</v>
      </c>
      <c r="D5" s="289" t="s">
        <v>16</v>
      </c>
      <c r="E5" s="290"/>
      <c r="F5" s="288" t="s">
        <v>17</v>
      </c>
      <c r="G5" s="289" t="s">
        <v>16</v>
      </c>
      <c r="H5" s="290"/>
      <c r="I5" s="288" t="s">
        <v>17</v>
      </c>
      <c r="J5" s="289" t="s">
        <v>16</v>
      </c>
      <c r="K5" s="290"/>
      <c r="L5" s="288" t="s">
        <v>17</v>
      </c>
      <c r="M5" s="289" t="s">
        <v>16</v>
      </c>
      <c r="N5" s="290"/>
    </row>
    <row r="6" spans="1:14" ht="12.75" thickBot="1">
      <c r="A6" s="286"/>
      <c r="B6" s="287"/>
      <c r="C6" s="286" t="s">
        <v>178</v>
      </c>
      <c r="D6" s="291" t="s">
        <v>17</v>
      </c>
      <c r="E6" s="292" t="s">
        <v>18</v>
      </c>
      <c r="F6" s="286" t="s">
        <v>178</v>
      </c>
      <c r="G6" s="291" t="s">
        <v>17</v>
      </c>
      <c r="H6" s="292" t="s">
        <v>18</v>
      </c>
      <c r="I6" s="286" t="s">
        <v>178</v>
      </c>
      <c r="J6" s="291" t="s">
        <v>17</v>
      </c>
      <c r="K6" s="292" t="s">
        <v>18</v>
      </c>
      <c r="L6" s="286" t="s">
        <v>178</v>
      </c>
      <c r="M6" s="291" t="s">
        <v>17</v>
      </c>
      <c r="N6" s="292" t="s">
        <v>18</v>
      </c>
    </row>
    <row r="7" spans="1:14" ht="16.5" customHeight="1">
      <c r="A7" s="293" t="s">
        <v>19</v>
      </c>
      <c r="B7" s="294" t="s">
        <v>20</v>
      </c>
      <c r="C7" s="293">
        <v>9</v>
      </c>
      <c r="D7" s="295">
        <v>0</v>
      </c>
      <c r="E7" s="296">
        <v>0</v>
      </c>
      <c r="F7" s="293">
        <f>'Temps de travaux généraux'!$H$6</f>
        <v>64</v>
      </c>
      <c r="G7" s="295">
        <f>'Temps de travaux généraux'!$I$6</f>
        <v>0</v>
      </c>
      <c r="H7" s="296">
        <f>'Temps de travaux généraux'!$J$6</f>
        <v>0</v>
      </c>
      <c r="I7" s="293">
        <f>SUM('Alimentation élevages et Temps'!$L$6+'Alimentation élevages et Temps'!$L$39)</f>
        <v>0</v>
      </c>
      <c r="J7" s="295">
        <v>0</v>
      </c>
      <c r="K7" s="296">
        <v>0</v>
      </c>
      <c r="L7" s="293">
        <f aca="true" t="shared" si="0" ref="L7:N32">SUM(C7,F7,I7)</f>
        <v>73</v>
      </c>
      <c r="M7" s="295">
        <f t="shared" si="0"/>
        <v>0</v>
      </c>
      <c r="N7" s="296">
        <f t="shared" si="0"/>
        <v>0</v>
      </c>
    </row>
    <row r="8" spans="1:14" ht="16.5" customHeight="1" thickBot="1">
      <c r="A8" s="297"/>
      <c r="B8" s="298" t="s">
        <v>21</v>
      </c>
      <c r="C8" s="297">
        <v>38.25</v>
      </c>
      <c r="D8" s="298">
        <v>0</v>
      </c>
      <c r="E8" s="299">
        <v>0</v>
      </c>
      <c r="F8" s="297">
        <f>'Temps de travaux généraux'!$H$7</f>
        <v>47</v>
      </c>
      <c r="G8" s="298">
        <f>'Temps de travaux généraux'!$I$7</f>
        <v>0</v>
      </c>
      <c r="H8" s="299">
        <f>'Temps de travaux généraux'!$J$7</f>
        <v>0</v>
      </c>
      <c r="I8" s="297">
        <f>SUM('Alimentation élevages et Temps'!$L$7+'Alimentation élevages et Temps'!$L$40)</f>
        <v>0</v>
      </c>
      <c r="J8" s="298">
        <v>0</v>
      </c>
      <c r="K8" s="299">
        <v>0</v>
      </c>
      <c r="L8" s="297">
        <f t="shared" si="0"/>
        <v>85.25</v>
      </c>
      <c r="M8" s="298">
        <f t="shared" si="0"/>
        <v>0</v>
      </c>
      <c r="N8" s="299">
        <f t="shared" si="0"/>
        <v>0</v>
      </c>
    </row>
    <row r="9" spans="1:14" ht="16.5" customHeight="1">
      <c r="A9" s="300" t="s">
        <v>22</v>
      </c>
      <c r="B9" s="301" t="s">
        <v>23</v>
      </c>
      <c r="C9" s="300">
        <v>22</v>
      </c>
      <c r="D9" s="301">
        <v>0</v>
      </c>
      <c r="E9" s="302">
        <v>0</v>
      </c>
      <c r="F9" s="300">
        <f>'Temps de travaux généraux'!$H$8</f>
        <v>71.5</v>
      </c>
      <c r="G9" s="301">
        <f>'Temps de travaux généraux'!$I$8</f>
        <v>0</v>
      </c>
      <c r="H9" s="302">
        <f>'Temps de travaux généraux'!$J$8</f>
        <v>0</v>
      </c>
      <c r="I9" s="300">
        <f>SUM('Alimentation élevages et Temps'!$L$8+'Alimentation élevages et Temps'!$L$41)</f>
        <v>0</v>
      </c>
      <c r="J9" s="301">
        <v>0</v>
      </c>
      <c r="K9" s="302">
        <v>0</v>
      </c>
      <c r="L9" s="300">
        <f t="shared" si="0"/>
        <v>93.5</v>
      </c>
      <c r="M9" s="301">
        <f t="shared" si="0"/>
        <v>0</v>
      </c>
      <c r="N9" s="302">
        <f t="shared" si="0"/>
        <v>0</v>
      </c>
    </row>
    <row r="10" spans="1:14" ht="16.5" customHeight="1" thickBot="1">
      <c r="A10" s="297"/>
      <c r="B10" s="298" t="s">
        <v>24</v>
      </c>
      <c r="C10" s="297">
        <v>0</v>
      </c>
      <c r="D10" s="298">
        <v>0</v>
      </c>
      <c r="E10" s="299">
        <v>0</v>
      </c>
      <c r="F10" s="297">
        <f>'Temps de travaux généraux'!$H$9</f>
        <v>41</v>
      </c>
      <c r="G10" s="298">
        <f>'Temps de travaux généraux'!$I$9</f>
        <v>0</v>
      </c>
      <c r="H10" s="299">
        <f>'Temps de travaux généraux'!$J$9</f>
        <v>0</v>
      </c>
      <c r="I10" s="297">
        <f>SUM('Alimentation élevages et Temps'!$L$9+'Alimentation élevages et Temps'!$L$42)</f>
        <v>0</v>
      </c>
      <c r="J10" s="298">
        <v>0</v>
      </c>
      <c r="K10" s="299">
        <v>0</v>
      </c>
      <c r="L10" s="297">
        <f t="shared" si="0"/>
        <v>41</v>
      </c>
      <c r="M10" s="298">
        <f t="shared" si="0"/>
        <v>0</v>
      </c>
      <c r="N10" s="299">
        <f t="shared" si="0"/>
        <v>0</v>
      </c>
    </row>
    <row r="11" spans="1:14" ht="16.5" customHeight="1">
      <c r="A11" s="300" t="s">
        <v>25</v>
      </c>
      <c r="B11" s="301" t="s">
        <v>26</v>
      </c>
      <c r="C11" s="300">
        <v>0</v>
      </c>
      <c r="D11" s="301">
        <v>0</v>
      </c>
      <c r="E11" s="302">
        <v>0</v>
      </c>
      <c r="F11" s="300">
        <f>'Temps de travaux généraux'!$H$10</f>
        <v>44</v>
      </c>
      <c r="G11" s="301">
        <f>'Temps de travaux généraux'!$I$10</f>
        <v>0</v>
      </c>
      <c r="H11" s="302">
        <f>'Temps de travaux généraux'!$J$10</f>
        <v>0</v>
      </c>
      <c r="I11" s="300">
        <f>SUM('Alimentation élevages et Temps'!$L$10+'Alimentation élevages et Temps'!$L$43)</f>
        <v>0</v>
      </c>
      <c r="J11" s="301">
        <v>0</v>
      </c>
      <c r="K11" s="302">
        <v>0</v>
      </c>
      <c r="L11" s="300">
        <f t="shared" si="0"/>
        <v>44</v>
      </c>
      <c r="M11" s="301">
        <f t="shared" si="0"/>
        <v>0</v>
      </c>
      <c r="N11" s="302">
        <f t="shared" si="0"/>
        <v>0</v>
      </c>
    </row>
    <row r="12" spans="1:14" ht="16.5" customHeight="1" thickBot="1">
      <c r="A12" s="300"/>
      <c r="B12" s="301" t="s">
        <v>27</v>
      </c>
      <c r="C12" s="300">
        <v>8</v>
      </c>
      <c r="D12" s="301">
        <v>0</v>
      </c>
      <c r="E12" s="302">
        <v>0</v>
      </c>
      <c r="F12" s="300">
        <f>'Temps de travaux généraux'!$H$11</f>
        <v>41</v>
      </c>
      <c r="G12" s="301">
        <f>'Temps de travaux généraux'!$I$11</f>
        <v>0</v>
      </c>
      <c r="H12" s="302">
        <f>'Temps de travaux généraux'!$J$11</f>
        <v>0</v>
      </c>
      <c r="I12" s="300">
        <f>SUM('Alimentation élevages et Temps'!$L$11+'Alimentation élevages et Temps'!$L$44)</f>
        <v>0</v>
      </c>
      <c r="J12" s="301">
        <v>0</v>
      </c>
      <c r="K12" s="302">
        <v>0</v>
      </c>
      <c r="L12" s="300">
        <f t="shared" si="0"/>
        <v>49</v>
      </c>
      <c r="M12" s="301">
        <f t="shared" si="0"/>
        <v>0</v>
      </c>
      <c r="N12" s="302">
        <f t="shared" si="0"/>
        <v>0</v>
      </c>
    </row>
    <row r="13" spans="1:14" ht="16.5" customHeight="1">
      <c r="A13" s="293" t="s">
        <v>28</v>
      </c>
      <c r="B13" s="295" t="s">
        <v>29</v>
      </c>
      <c r="C13" s="293">
        <v>1.5</v>
      </c>
      <c r="D13" s="295">
        <v>0</v>
      </c>
      <c r="E13" s="296">
        <v>0</v>
      </c>
      <c r="F13" s="293">
        <f>'Temps de travaux généraux'!$H$12</f>
        <v>15</v>
      </c>
      <c r="G13" s="295">
        <f>'Temps de travaux généraux'!$I$12</f>
        <v>0</v>
      </c>
      <c r="H13" s="296">
        <f>'Temps de travaux généraux'!$J$12</f>
        <v>0</v>
      </c>
      <c r="I13" s="293">
        <f>SUM('Alimentation élevages et Temps'!$L$12+'Alimentation élevages et Temps'!$L$45)</f>
        <v>0</v>
      </c>
      <c r="J13" s="295">
        <v>0</v>
      </c>
      <c r="K13" s="296">
        <v>0</v>
      </c>
      <c r="L13" s="293">
        <f t="shared" si="0"/>
        <v>16.5</v>
      </c>
      <c r="M13" s="295">
        <f t="shared" si="0"/>
        <v>0</v>
      </c>
      <c r="N13" s="296">
        <f t="shared" si="0"/>
        <v>0</v>
      </c>
    </row>
    <row r="14" spans="1:14" ht="16.5" customHeight="1" thickBot="1">
      <c r="A14" s="300"/>
      <c r="B14" s="301" t="s">
        <v>30</v>
      </c>
      <c r="C14" s="300">
        <v>80.25</v>
      </c>
      <c r="D14" s="301">
        <v>0</v>
      </c>
      <c r="E14" s="302">
        <v>0</v>
      </c>
      <c r="F14" s="300">
        <f>'Temps de travaux généraux'!$H$13</f>
        <v>17.5</v>
      </c>
      <c r="G14" s="301">
        <f>'Temps de travaux généraux'!$I$13</f>
        <v>0</v>
      </c>
      <c r="H14" s="302">
        <f>'Temps de travaux généraux'!$J$13</f>
        <v>0</v>
      </c>
      <c r="I14" s="300">
        <f>SUM('Alimentation élevages et Temps'!$L$13+'Alimentation élevages et Temps'!$L$46)</f>
        <v>0</v>
      </c>
      <c r="J14" s="301">
        <v>0</v>
      </c>
      <c r="K14" s="302">
        <v>0</v>
      </c>
      <c r="L14" s="300">
        <f t="shared" si="0"/>
        <v>97.75</v>
      </c>
      <c r="M14" s="301">
        <f t="shared" si="0"/>
        <v>0</v>
      </c>
      <c r="N14" s="302">
        <f t="shared" si="0"/>
        <v>0</v>
      </c>
    </row>
    <row r="15" spans="1:14" ht="16.5" customHeight="1">
      <c r="A15" s="293" t="s">
        <v>31</v>
      </c>
      <c r="B15" s="295" t="s">
        <v>32</v>
      </c>
      <c r="C15" s="293">
        <v>10.25</v>
      </c>
      <c r="D15" s="295">
        <v>0</v>
      </c>
      <c r="E15" s="296">
        <v>0</v>
      </c>
      <c r="F15" s="293">
        <f>'Temps de travaux généraux'!$H$14</f>
        <v>12.5</v>
      </c>
      <c r="G15" s="295">
        <f>'Temps de travaux généraux'!$I$14</f>
        <v>0</v>
      </c>
      <c r="H15" s="296">
        <f>'Temps de travaux généraux'!$J$14</f>
        <v>0</v>
      </c>
      <c r="I15" s="293">
        <f>SUM('Alimentation élevages et Temps'!$L$14+'Alimentation élevages et Temps'!$L$47)</f>
        <v>0</v>
      </c>
      <c r="J15" s="295">
        <v>0</v>
      </c>
      <c r="K15" s="296">
        <v>0</v>
      </c>
      <c r="L15" s="293">
        <f t="shared" si="0"/>
        <v>22.75</v>
      </c>
      <c r="M15" s="295">
        <f t="shared" si="0"/>
        <v>0</v>
      </c>
      <c r="N15" s="296">
        <f t="shared" si="0"/>
        <v>0</v>
      </c>
    </row>
    <row r="16" spans="1:14" ht="16.5" customHeight="1" thickBot="1">
      <c r="A16" s="300"/>
      <c r="B16" s="301" t="s">
        <v>33</v>
      </c>
      <c r="C16" s="300">
        <v>0.5</v>
      </c>
      <c r="D16" s="301">
        <v>0</v>
      </c>
      <c r="E16" s="302">
        <v>0</v>
      </c>
      <c r="F16" s="300">
        <f>'Temps de travaux généraux'!$H$15</f>
        <v>51</v>
      </c>
      <c r="G16" s="301">
        <f>'Temps de travaux généraux'!$I$15</f>
        <v>0</v>
      </c>
      <c r="H16" s="302">
        <f>'Temps de travaux généraux'!$J$15</f>
        <v>0</v>
      </c>
      <c r="I16" s="300">
        <f>SUM('Alimentation élevages et Temps'!$L$15+'Alimentation élevages et Temps'!$L$48)</f>
        <v>0</v>
      </c>
      <c r="J16" s="301">
        <v>0</v>
      </c>
      <c r="K16" s="302">
        <v>0</v>
      </c>
      <c r="L16" s="300">
        <f t="shared" si="0"/>
        <v>51.5</v>
      </c>
      <c r="M16" s="301">
        <f t="shared" si="0"/>
        <v>0</v>
      </c>
      <c r="N16" s="302">
        <f t="shared" si="0"/>
        <v>0</v>
      </c>
    </row>
    <row r="17" spans="1:14" ht="16.5" customHeight="1">
      <c r="A17" s="293" t="s">
        <v>35</v>
      </c>
      <c r="B17" s="295" t="s">
        <v>36</v>
      </c>
      <c r="C17" s="293">
        <v>5.75</v>
      </c>
      <c r="D17" s="295">
        <v>0</v>
      </c>
      <c r="E17" s="296">
        <v>0</v>
      </c>
      <c r="F17" s="293">
        <f>'Temps de travaux généraux'!$H$16</f>
        <v>46</v>
      </c>
      <c r="G17" s="295">
        <f>'Temps de travaux généraux'!$I$16</f>
        <v>0</v>
      </c>
      <c r="H17" s="296">
        <f>'Temps de travaux généraux'!$J$16</f>
        <v>0</v>
      </c>
      <c r="I17" s="293">
        <f>SUM('Alimentation élevages et Temps'!$L$16+'Alimentation élevages et Temps'!$L$49)</f>
        <v>0</v>
      </c>
      <c r="J17" s="295">
        <v>0</v>
      </c>
      <c r="K17" s="296">
        <v>0</v>
      </c>
      <c r="L17" s="293">
        <f t="shared" si="0"/>
        <v>51.75</v>
      </c>
      <c r="M17" s="295">
        <f t="shared" si="0"/>
        <v>0</v>
      </c>
      <c r="N17" s="296">
        <f t="shared" si="0"/>
        <v>0</v>
      </c>
    </row>
    <row r="18" spans="1:14" ht="16.5" customHeight="1">
      <c r="A18" s="300"/>
      <c r="B18" s="301" t="s">
        <v>39</v>
      </c>
      <c r="C18" s="300">
        <v>4</v>
      </c>
      <c r="D18" s="301">
        <v>0</v>
      </c>
      <c r="E18" s="302">
        <v>0</v>
      </c>
      <c r="F18" s="300">
        <f>'Temps de travaux généraux'!$H$17</f>
        <v>20</v>
      </c>
      <c r="G18" s="301">
        <f>'Temps de travaux généraux'!$I$17</f>
        <v>0</v>
      </c>
      <c r="H18" s="302">
        <f>'Temps de travaux généraux'!$J$17</f>
        <v>0</v>
      </c>
      <c r="I18" s="300">
        <f>SUM('Alimentation élevages et Temps'!$L$17+'Alimentation élevages et Temps'!$L$50)</f>
        <v>0</v>
      </c>
      <c r="J18" s="301">
        <v>0</v>
      </c>
      <c r="K18" s="302">
        <v>0</v>
      </c>
      <c r="L18" s="300">
        <f t="shared" si="0"/>
        <v>24</v>
      </c>
      <c r="M18" s="301">
        <f t="shared" si="0"/>
        <v>0</v>
      </c>
      <c r="N18" s="302">
        <f t="shared" si="0"/>
        <v>0</v>
      </c>
    </row>
    <row r="19" spans="1:14" ht="16.5" customHeight="1" thickBot="1">
      <c r="A19" s="297"/>
      <c r="B19" s="298" t="s">
        <v>40</v>
      </c>
      <c r="C19" s="297">
        <v>6.5</v>
      </c>
      <c r="D19" s="298">
        <v>0</v>
      </c>
      <c r="E19" s="299">
        <v>0</v>
      </c>
      <c r="F19" s="297">
        <f>'Temps de travaux généraux'!$H$18</f>
        <v>20.5</v>
      </c>
      <c r="G19" s="298">
        <f>'Temps de travaux généraux'!$I$18</f>
        <v>0</v>
      </c>
      <c r="H19" s="299">
        <f>'Temps de travaux généraux'!$J$18</f>
        <v>0</v>
      </c>
      <c r="I19" s="297">
        <f>SUM('Alimentation élevages et Temps'!$L$18+'Alimentation élevages et Temps'!$L$51)</f>
        <v>0</v>
      </c>
      <c r="J19" s="298">
        <v>0</v>
      </c>
      <c r="K19" s="299">
        <v>0</v>
      </c>
      <c r="L19" s="297">
        <f t="shared" si="0"/>
        <v>27</v>
      </c>
      <c r="M19" s="298">
        <f t="shared" si="0"/>
        <v>0</v>
      </c>
      <c r="N19" s="299">
        <f t="shared" si="0"/>
        <v>0</v>
      </c>
    </row>
    <row r="20" spans="1:14" ht="16.5" customHeight="1">
      <c r="A20" s="300" t="s">
        <v>41</v>
      </c>
      <c r="B20" s="301" t="s">
        <v>42</v>
      </c>
      <c r="C20" s="300">
        <v>2.5</v>
      </c>
      <c r="D20" s="301">
        <v>0</v>
      </c>
      <c r="E20" s="302">
        <v>0</v>
      </c>
      <c r="F20" s="300">
        <f>'Temps de travaux généraux'!$H$19</f>
        <v>45</v>
      </c>
      <c r="G20" s="301">
        <f>'Temps de travaux généraux'!$I$19</f>
        <v>0</v>
      </c>
      <c r="H20" s="302">
        <f>'Temps de travaux généraux'!$J$19</f>
        <v>0</v>
      </c>
      <c r="I20" s="300">
        <f>SUM('Alimentation élevages et Temps'!$L$19+'Alimentation élevages et Temps'!$L$52)</f>
        <v>0</v>
      </c>
      <c r="J20" s="301">
        <v>0</v>
      </c>
      <c r="K20" s="302">
        <v>0</v>
      </c>
      <c r="L20" s="300">
        <f t="shared" si="0"/>
        <v>47.5</v>
      </c>
      <c r="M20" s="301">
        <f t="shared" si="0"/>
        <v>0</v>
      </c>
      <c r="N20" s="302">
        <f t="shared" si="0"/>
        <v>0</v>
      </c>
    </row>
    <row r="21" spans="1:14" ht="16.5" customHeight="1" thickBot="1">
      <c r="A21" s="297"/>
      <c r="B21" s="298" t="s">
        <v>46</v>
      </c>
      <c r="C21" s="297">
        <v>2.5</v>
      </c>
      <c r="D21" s="298">
        <v>0</v>
      </c>
      <c r="E21" s="299">
        <v>0</v>
      </c>
      <c r="F21" s="297">
        <f>'Temps de travaux généraux'!$H$20</f>
        <v>127</v>
      </c>
      <c r="G21" s="298">
        <f>'Temps de travaux généraux'!$I$20</f>
        <v>56</v>
      </c>
      <c r="H21" s="299">
        <f>'Temps de travaux généraux'!$J$20</f>
        <v>52.5</v>
      </c>
      <c r="I21" s="297">
        <f>SUM('Alimentation élevages et Temps'!$L$20+'Alimentation élevages et Temps'!$L$53)</f>
        <v>0</v>
      </c>
      <c r="J21" s="298">
        <v>0</v>
      </c>
      <c r="K21" s="299">
        <v>0</v>
      </c>
      <c r="L21" s="297">
        <f t="shared" si="0"/>
        <v>129.5</v>
      </c>
      <c r="M21" s="298">
        <f t="shared" si="0"/>
        <v>56</v>
      </c>
      <c r="N21" s="299">
        <f t="shared" si="0"/>
        <v>52.5</v>
      </c>
    </row>
    <row r="22" spans="1:14" ht="16.5" customHeight="1">
      <c r="A22" s="300" t="s">
        <v>47</v>
      </c>
      <c r="B22" s="301" t="s">
        <v>48</v>
      </c>
      <c r="C22" s="300">
        <v>65.85</v>
      </c>
      <c r="D22" s="301">
        <v>0</v>
      </c>
      <c r="E22" s="302">
        <v>0</v>
      </c>
      <c r="F22" s="300">
        <f>'Temps de travaux généraux'!$H$21</f>
        <v>124</v>
      </c>
      <c r="G22" s="301">
        <f>'Temps de travaux généraux'!$I$21</f>
        <v>112</v>
      </c>
      <c r="H22" s="302">
        <f>'Temps de travaux généraux'!$J$21</f>
        <v>400</v>
      </c>
      <c r="I22" s="300">
        <f>SUM('Alimentation élevages et Temps'!$L$21+'Alimentation élevages et Temps'!$L$54)</f>
        <v>0</v>
      </c>
      <c r="J22" s="301">
        <v>0</v>
      </c>
      <c r="K22" s="302">
        <v>0</v>
      </c>
      <c r="L22" s="300">
        <f t="shared" si="0"/>
        <v>189.85</v>
      </c>
      <c r="M22" s="301">
        <f t="shared" si="0"/>
        <v>112</v>
      </c>
      <c r="N22" s="302">
        <f t="shared" si="0"/>
        <v>400</v>
      </c>
    </row>
    <row r="23" spans="1:14" ht="16.5" customHeight="1" thickBot="1">
      <c r="A23" s="300"/>
      <c r="B23" s="301" t="s">
        <v>49</v>
      </c>
      <c r="C23" s="300">
        <v>26.5</v>
      </c>
      <c r="D23" s="301">
        <v>8</v>
      </c>
      <c r="E23" s="302">
        <v>7</v>
      </c>
      <c r="F23" s="300">
        <f>'Temps de travaux généraux'!$H$22</f>
        <v>205</v>
      </c>
      <c r="G23" s="301">
        <f>'Temps de travaux généraux'!$I$22</f>
        <v>88</v>
      </c>
      <c r="H23" s="302">
        <f>'Temps de travaux généraux'!$J$22</f>
        <v>77</v>
      </c>
      <c r="I23" s="300">
        <f>SUM('Alimentation élevages et Temps'!$L$22+'Alimentation élevages et Temps'!$L$55)</f>
        <v>0</v>
      </c>
      <c r="J23" s="301">
        <v>0</v>
      </c>
      <c r="K23" s="302">
        <v>0</v>
      </c>
      <c r="L23" s="300">
        <f t="shared" si="0"/>
        <v>231.5</v>
      </c>
      <c r="M23" s="301">
        <f t="shared" si="0"/>
        <v>96</v>
      </c>
      <c r="N23" s="302">
        <f t="shared" si="0"/>
        <v>84</v>
      </c>
    </row>
    <row r="24" spans="1:14" ht="16.5" customHeight="1">
      <c r="A24" s="293" t="s">
        <v>50</v>
      </c>
      <c r="B24" s="295" t="s">
        <v>51</v>
      </c>
      <c r="C24" s="293">
        <v>11.75</v>
      </c>
      <c r="D24" s="295">
        <v>0</v>
      </c>
      <c r="E24" s="296">
        <v>0</v>
      </c>
      <c r="F24" s="293">
        <f>'Temps de travaux généraux'!$H$23</f>
        <v>79</v>
      </c>
      <c r="G24" s="295">
        <f>'Temps de travaux généraux'!$I$23</f>
        <v>0</v>
      </c>
      <c r="H24" s="296">
        <f>'Temps de travaux généraux'!$J$23</f>
        <v>0</v>
      </c>
      <c r="I24" s="293">
        <f>SUM('Alimentation élevages et Temps'!$L$23+'Alimentation élevages et Temps'!$L$56)</f>
        <v>0</v>
      </c>
      <c r="J24" s="295">
        <v>0</v>
      </c>
      <c r="K24" s="296">
        <v>0</v>
      </c>
      <c r="L24" s="293">
        <f t="shared" si="0"/>
        <v>90.75</v>
      </c>
      <c r="M24" s="295">
        <f t="shared" si="0"/>
        <v>0</v>
      </c>
      <c r="N24" s="296">
        <f t="shared" si="0"/>
        <v>0</v>
      </c>
    </row>
    <row r="25" spans="1:14" ht="16.5" customHeight="1" thickBot="1">
      <c r="A25" s="300"/>
      <c r="B25" s="301" t="s">
        <v>52</v>
      </c>
      <c r="C25" s="300">
        <v>0.75</v>
      </c>
      <c r="D25" s="301">
        <v>0</v>
      </c>
      <c r="E25" s="302">
        <v>0</v>
      </c>
      <c r="F25" s="300">
        <f>'Temps de travaux généraux'!$H$24</f>
        <v>18</v>
      </c>
      <c r="G25" s="301">
        <f>'Temps de travaux généraux'!$I$24</f>
        <v>0</v>
      </c>
      <c r="H25" s="302">
        <f>'Temps de travaux généraux'!$J$24</f>
        <v>0</v>
      </c>
      <c r="I25" s="300">
        <f>SUM('Alimentation élevages et Temps'!$L$24+'Alimentation élevages et Temps'!$L$57)</f>
        <v>0</v>
      </c>
      <c r="J25" s="301">
        <v>0</v>
      </c>
      <c r="K25" s="302">
        <v>0</v>
      </c>
      <c r="L25" s="300">
        <f t="shared" si="0"/>
        <v>18.75</v>
      </c>
      <c r="M25" s="301">
        <f t="shared" si="0"/>
        <v>0</v>
      </c>
      <c r="N25" s="302">
        <f t="shared" si="0"/>
        <v>0</v>
      </c>
    </row>
    <row r="26" spans="1:14" ht="16.5" customHeight="1">
      <c r="A26" s="293" t="s">
        <v>53</v>
      </c>
      <c r="B26" s="295" t="s">
        <v>54</v>
      </c>
      <c r="C26" s="293">
        <v>8.75</v>
      </c>
      <c r="D26" s="295">
        <v>0</v>
      </c>
      <c r="E26" s="296">
        <v>0</v>
      </c>
      <c r="F26" s="293">
        <f>'Temps de travaux généraux'!$H$25</f>
        <v>27.5</v>
      </c>
      <c r="G26" s="295">
        <f>'Temps de travaux généraux'!$I$25</f>
        <v>0</v>
      </c>
      <c r="H26" s="296">
        <f>'Temps de travaux généraux'!$J$25</f>
        <v>0</v>
      </c>
      <c r="I26" s="293">
        <f>SUM('Alimentation élevages et Temps'!$L$25+'Alimentation élevages et Temps'!$L$58)</f>
        <v>0</v>
      </c>
      <c r="J26" s="295">
        <v>0</v>
      </c>
      <c r="K26" s="296">
        <v>0</v>
      </c>
      <c r="L26" s="293">
        <f t="shared" si="0"/>
        <v>36.25</v>
      </c>
      <c r="M26" s="295">
        <f t="shared" si="0"/>
        <v>0</v>
      </c>
      <c r="N26" s="296">
        <f t="shared" si="0"/>
        <v>0</v>
      </c>
    </row>
    <row r="27" spans="1:14" ht="16.5" customHeight="1" thickBot="1">
      <c r="A27" s="300"/>
      <c r="B27" s="301" t="s">
        <v>55</v>
      </c>
      <c r="C27" s="300">
        <v>20</v>
      </c>
      <c r="D27" s="303" t="s">
        <v>179</v>
      </c>
      <c r="E27" s="304"/>
      <c r="F27" s="300">
        <f>'Temps de travaux généraux'!$H$26</f>
        <v>18</v>
      </c>
      <c r="G27" s="301">
        <f>'Temps de travaux généraux'!$I$26</f>
        <v>0</v>
      </c>
      <c r="H27" s="302">
        <f>'Temps de travaux généraux'!$J$26</f>
        <v>0</v>
      </c>
      <c r="I27" s="300">
        <f>SUM('Alimentation élevages et Temps'!$L$26+'Alimentation élevages et Temps'!$L$59)</f>
        <v>0</v>
      </c>
      <c r="J27" s="301">
        <v>0</v>
      </c>
      <c r="K27" s="302">
        <v>0</v>
      </c>
      <c r="L27" s="300">
        <f t="shared" si="0"/>
        <v>38</v>
      </c>
      <c r="M27" s="301">
        <f t="shared" si="0"/>
        <v>0</v>
      </c>
      <c r="N27" s="302">
        <f t="shared" si="0"/>
        <v>0</v>
      </c>
    </row>
    <row r="28" spans="1:14" ht="16.5" customHeight="1">
      <c r="A28" s="293" t="s">
        <v>56</v>
      </c>
      <c r="B28" s="295" t="s">
        <v>57</v>
      </c>
      <c r="C28" s="293">
        <v>41.75</v>
      </c>
      <c r="D28" s="295">
        <v>0</v>
      </c>
      <c r="E28" s="296">
        <v>0</v>
      </c>
      <c r="F28" s="293">
        <f>'Temps de travaux généraux'!$H$27</f>
        <v>10</v>
      </c>
      <c r="G28" s="295">
        <f>'Temps de travaux généraux'!$I$27</f>
        <v>0</v>
      </c>
      <c r="H28" s="296">
        <f>'Temps de travaux généraux'!$J$27</f>
        <v>0</v>
      </c>
      <c r="I28" s="293">
        <f>SUM('Alimentation élevages et Temps'!$L$27+'Alimentation élevages et Temps'!$L$60)</f>
        <v>0</v>
      </c>
      <c r="J28" s="295">
        <v>0</v>
      </c>
      <c r="K28" s="296">
        <v>0</v>
      </c>
      <c r="L28" s="293">
        <f t="shared" si="0"/>
        <v>51.75</v>
      </c>
      <c r="M28" s="295">
        <f t="shared" si="0"/>
        <v>0</v>
      </c>
      <c r="N28" s="296">
        <f t="shared" si="0"/>
        <v>0</v>
      </c>
    </row>
    <row r="29" spans="1:14" ht="16.5" customHeight="1">
      <c r="A29" s="300"/>
      <c r="B29" s="301" t="s">
        <v>58</v>
      </c>
      <c r="C29" s="300">
        <v>19</v>
      </c>
      <c r="D29" s="301">
        <v>0</v>
      </c>
      <c r="E29" s="302">
        <v>0</v>
      </c>
      <c r="F29" s="300">
        <f>'Temps de travaux généraux'!$H$28</f>
        <v>0</v>
      </c>
      <c r="G29" s="301">
        <f>'Temps de travaux généraux'!$I$28</f>
        <v>0</v>
      </c>
      <c r="H29" s="302">
        <f>'Temps de travaux généraux'!$J$28</f>
        <v>0</v>
      </c>
      <c r="I29" s="300">
        <f>SUM('Alimentation élevages et Temps'!$L$28+'Alimentation élevages et Temps'!$L$61)</f>
        <v>0</v>
      </c>
      <c r="J29" s="301">
        <v>0</v>
      </c>
      <c r="K29" s="302">
        <v>0</v>
      </c>
      <c r="L29" s="300">
        <f t="shared" si="0"/>
        <v>19</v>
      </c>
      <c r="M29" s="301">
        <f t="shared" si="0"/>
        <v>0</v>
      </c>
      <c r="N29" s="302">
        <f t="shared" si="0"/>
        <v>0</v>
      </c>
    </row>
    <row r="30" spans="1:14" ht="16.5" customHeight="1" thickBot="1">
      <c r="A30" s="297"/>
      <c r="B30" s="298" t="s">
        <v>59</v>
      </c>
      <c r="C30" s="297">
        <v>31.5</v>
      </c>
      <c r="D30" s="298">
        <v>0</v>
      </c>
      <c r="E30" s="299">
        <v>0</v>
      </c>
      <c r="F30" s="297">
        <f>'Temps de travaux généraux'!$H$29</f>
        <v>10</v>
      </c>
      <c r="G30" s="298">
        <f>'Temps de travaux généraux'!$I$29</f>
        <v>0</v>
      </c>
      <c r="H30" s="299">
        <f>'Temps de travaux généraux'!$J$29</f>
        <v>0</v>
      </c>
      <c r="I30" s="297">
        <f>SUM('Alimentation élevages et Temps'!$L$29+'Alimentation élevages et Temps'!$L$62)</f>
        <v>0</v>
      </c>
      <c r="J30" s="298">
        <v>0</v>
      </c>
      <c r="K30" s="299">
        <v>0</v>
      </c>
      <c r="L30" s="297">
        <f t="shared" si="0"/>
        <v>41.5</v>
      </c>
      <c r="M30" s="298">
        <f t="shared" si="0"/>
        <v>0</v>
      </c>
      <c r="N30" s="299">
        <f t="shared" si="0"/>
        <v>0</v>
      </c>
    </row>
    <row r="31" spans="1:14" ht="16.5" customHeight="1">
      <c r="A31" s="300" t="s">
        <v>60</v>
      </c>
      <c r="B31" s="301" t="s">
        <v>61</v>
      </c>
      <c r="C31" s="300">
        <v>27.5</v>
      </c>
      <c r="D31" s="301">
        <v>0</v>
      </c>
      <c r="E31" s="302">
        <v>0</v>
      </c>
      <c r="F31" s="300">
        <f>'Temps de travaux généraux'!$H$30</f>
        <v>26</v>
      </c>
      <c r="G31" s="301">
        <f>'Temps de travaux généraux'!$I$30</f>
        <v>0</v>
      </c>
      <c r="H31" s="302">
        <f>'Temps de travaux généraux'!$J$30</f>
        <v>0</v>
      </c>
      <c r="I31" s="300">
        <f>SUM('Alimentation élevages et Temps'!$L$30+'Alimentation élevages et Temps'!$L$63)</f>
        <v>0</v>
      </c>
      <c r="J31" s="301">
        <v>0</v>
      </c>
      <c r="K31" s="302">
        <v>0</v>
      </c>
      <c r="L31" s="300">
        <f t="shared" si="0"/>
        <v>53.5</v>
      </c>
      <c r="M31" s="301">
        <f t="shared" si="0"/>
        <v>0</v>
      </c>
      <c r="N31" s="302">
        <f t="shared" si="0"/>
        <v>0</v>
      </c>
    </row>
    <row r="32" spans="1:14" ht="16.5" customHeight="1" thickBot="1">
      <c r="A32" s="297"/>
      <c r="B32" s="298" t="s">
        <v>62</v>
      </c>
      <c r="C32" s="297">
        <v>6.75</v>
      </c>
      <c r="D32" s="298">
        <v>0</v>
      </c>
      <c r="E32" s="299">
        <v>0</v>
      </c>
      <c r="F32" s="297">
        <f>'Temps de travaux généraux'!$H$31</f>
        <v>12</v>
      </c>
      <c r="G32" s="298">
        <f>'Temps de travaux généraux'!$I$31</f>
        <v>0</v>
      </c>
      <c r="H32" s="299">
        <f>'Temps de travaux généraux'!$J$31</f>
        <v>0</v>
      </c>
      <c r="I32" s="297">
        <f>SUM('Alimentation élevages et Temps'!$L$31+'Alimentation élevages et Temps'!$L$64)</f>
        <v>0</v>
      </c>
      <c r="J32" s="298">
        <v>0</v>
      </c>
      <c r="K32" s="299">
        <v>0</v>
      </c>
      <c r="L32" s="297">
        <f t="shared" si="0"/>
        <v>18.75</v>
      </c>
      <c r="M32" s="298">
        <f t="shared" si="0"/>
        <v>0</v>
      </c>
      <c r="N32" s="299">
        <f t="shared" si="0"/>
        <v>0</v>
      </c>
    </row>
    <row r="33" spans="1:14" ht="16.5" customHeight="1" thickBot="1">
      <c r="A33" s="297" t="s">
        <v>15</v>
      </c>
      <c r="B33" s="305"/>
      <c r="C33" s="297">
        <f aca="true" t="shared" si="1" ref="C33:N33">SUM(C7:C32)</f>
        <v>451.1</v>
      </c>
      <c r="D33" s="298">
        <f t="shared" si="1"/>
        <v>8</v>
      </c>
      <c r="E33" s="299">
        <f t="shared" si="1"/>
        <v>7</v>
      </c>
      <c r="F33" s="297">
        <f t="shared" si="1"/>
        <v>1192.5</v>
      </c>
      <c r="G33" s="298">
        <f t="shared" si="1"/>
        <v>256</v>
      </c>
      <c r="H33" s="299">
        <f t="shared" si="1"/>
        <v>529.5</v>
      </c>
      <c r="I33" s="297">
        <f t="shared" si="1"/>
        <v>0</v>
      </c>
      <c r="J33" s="298">
        <f t="shared" si="1"/>
        <v>0</v>
      </c>
      <c r="K33" s="299">
        <f t="shared" si="1"/>
        <v>0</v>
      </c>
      <c r="L33" s="297">
        <f t="shared" si="1"/>
        <v>1643.6</v>
      </c>
      <c r="M33" s="298">
        <f t="shared" si="1"/>
        <v>264</v>
      </c>
      <c r="N33" s="299">
        <f t="shared" si="1"/>
        <v>536.5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7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defaultGridColor="0" zoomScale="85" zoomScaleNormal="85" colorId="37" workbookViewId="0" topLeftCell="A1">
      <pane ySplit="4" topLeftCell="MZI11" activePane="bottomLeft" state="frozen"/>
      <selection pane="topLeft" activeCell="M36" sqref="M36"/>
      <selection pane="bottomLeft" activeCell="A1" sqref="A1"/>
    </sheetView>
  </sheetViews>
  <sheetFormatPr defaultColWidth="11.00390625" defaultRowHeight="21.75" customHeight="1"/>
  <cols>
    <col min="1" max="2" width="12.75390625" style="9" customWidth="1"/>
    <col min="3" max="3" width="10.75390625" style="9" customWidth="1"/>
    <col min="4" max="6" width="12.75390625" style="9" customWidth="1"/>
    <col min="7" max="10" width="10.75390625" style="9" customWidth="1"/>
    <col min="11" max="16384" width="12.75390625" style="9" customWidth="1"/>
  </cols>
  <sheetData>
    <row r="1" spans="1:5" ht="21.75" customHeight="1">
      <c r="A1" s="306" t="s">
        <v>2</v>
      </c>
      <c r="B1" s="2"/>
      <c r="C1" s="2"/>
      <c r="E1" s="307" t="s">
        <v>180</v>
      </c>
    </row>
    <row r="2" spans="1:5" ht="31.5" customHeight="1" thickBot="1">
      <c r="A2" s="57" t="s">
        <v>4</v>
      </c>
      <c r="B2" s="2"/>
      <c r="C2" s="2"/>
      <c r="E2" s="308" t="s">
        <v>181</v>
      </c>
    </row>
    <row r="3" spans="1:11" ht="21.75" customHeight="1">
      <c r="A3" s="87" t="s">
        <v>7</v>
      </c>
      <c r="B3" s="88" t="s">
        <v>8</v>
      </c>
      <c r="C3" s="309" t="s">
        <v>285</v>
      </c>
      <c r="D3" s="310"/>
      <c r="E3" s="477" t="s">
        <v>174</v>
      </c>
      <c r="F3" s="439"/>
      <c r="G3" s="439"/>
      <c r="H3" s="309" t="s">
        <v>176</v>
      </c>
      <c r="I3" s="439"/>
      <c r="J3" s="309" t="s">
        <v>182</v>
      </c>
      <c r="K3" s="310"/>
    </row>
    <row r="4" spans="1:11" ht="25.5" customHeight="1" thickBot="1">
      <c r="A4" s="311"/>
      <c r="B4" s="312"/>
      <c r="C4" s="313" t="s">
        <v>183</v>
      </c>
      <c r="D4" s="314" t="s">
        <v>184</v>
      </c>
      <c r="E4" s="445" t="s">
        <v>185</v>
      </c>
      <c r="F4" s="445" t="s">
        <v>186</v>
      </c>
      <c r="G4" s="445" t="s">
        <v>187</v>
      </c>
      <c r="H4" s="446" t="s">
        <v>188</v>
      </c>
      <c r="I4" s="445" t="s">
        <v>187</v>
      </c>
      <c r="J4" s="313" t="s">
        <v>189</v>
      </c>
      <c r="K4" s="204" t="s">
        <v>190</v>
      </c>
    </row>
    <row r="5" spans="1:11" ht="21.75" customHeight="1">
      <c r="A5" s="447" t="s">
        <v>19</v>
      </c>
      <c r="B5" s="478" t="s">
        <v>20</v>
      </c>
      <c r="C5" s="315">
        <f>SUM('Récapitulatif des temps globaux'!$L$7-'Récapitulatif des temps globaux'!$M$7+'Récapitulatif des temps globaux'!$N$7)</f>
        <v>73</v>
      </c>
      <c r="D5" s="316">
        <f>'Récapitulatif des temps globaux'!$N$7</f>
        <v>0</v>
      </c>
      <c r="E5" s="317">
        <f>'Coût global en intrants'!$O$5</f>
        <v>19</v>
      </c>
      <c r="F5" s="317">
        <f>'Coûts de production en eau'!$K$6</f>
        <v>0</v>
      </c>
      <c r="G5" s="76" t="s">
        <v>123</v>
      </c>
      <c r="H5" s="479">
        <f>SUM('Alimentation élevages et Temps'!$J$6+'Alimentation élevages et Temps'!$J$39)</f>
        <v>0</v>
      </c>
      <c r="I5" s="76">
        <f>SUM('Dépenses en élevage'!$H$5-'Dépenses en élevage'!$E$5+'Dépenses en élevage'!$H$38-'Dépenses en élevage'!$E$38)</f>
        <v>0</v>
      </c>
      <c r="J5" s="315">
        <f aca="true" t="shared" si="0" ref="J5:J31">SUM(C5,E5:I5)</f>
        <v>92</v>
      </c>
      <c r="K5" s="316">
        <f aca="true" t="shared" si="1" ref="K5:K31">SUM(D5:I5)</f>
        <v>19</v>
      </c>
    </row>
    <row r="6" spans="1:11" ht="21.75" customHeight="1" thickBot="1">
      <c r="A6" s="50"/>
      <c r="B6" s="480" t="s">
        <v>21</v>
      </c>
      <c r="C6" s="318">
        <f>SUM('Récapitulatif des temps globaux'!$L$8-'Récapitulatif des temps globaux'!$M$8+'Récapitulatif des temps globaux'!$N$8)</f>
        <v>85.25</v>
      </c>
      <c r="D6" s="319">
        <f>'Récapitulatif des temps globaux'!$N$8</f>
        <v>0</v>
      </c>
      <c r="E6" s="320">
        <f>'Coût global en intrants'!$O$6</f>
        <v>383</v>
      </c>
      <c r="F6" s="320">
        <f>'Coûts de production en eau'!$K$7</f>
        <v>0</v>
      </c>
      <c r="G6" s="321" t="s">
        <v>123</v>
      </c>
      <c r="H6" s="481">
        <f>SUM('Alimentation élevages et Temps'!$J$7+'Alimentation élevages et Temps'!$J$40)</f>
        <v>0</v>
      </c>
      <c r="I6" s="321">
        <f>SUM('Dépenses en élevage'!$H$6-'Dépenses en élevage'!$E$6+'Dépenses en élevage'!$H$39-'Dépenses en élevage'!$E$39)</f>
        <v>0</v>
      </c>
      <c r="J6" s="318">
        <f t="shared" si="0"/>
        <v>468.25</v>
      </c>
      <c r="K6" s="319">
        <f t="shared" si="1"/>
        <v>383</v>
      </c>
    </row>
    <row r="7" spans="1:11" ht="21.75" customHeight="1">
      <c r="A7" s="461" t="s">
        <v>22</v>
      </c>
      <c r="B7" s="482" t="s">
        <v>23</v>
      </c>
      <c r="C7" s="315">
        <f>SUM('Récapitulatif des temps globaux'!$L$9-'Récapitulatif des temps globaux'!$M$9+'Récapitulatif des temps globaux'!$N$9)</f>
        <v>93.5</v>
      </c>
      <c r="D7" s="316">
        <f>'Récapitulatif des temps globaux'!$N$9</f>
        <v>0</v>
      </c>
      <c r="E7" s="317">
        <f>'Coût global en intrants'!$O$7</f>
        <v>0</v>
      </c>
      <c r="F7" s="317">
        <f>'Coûts de production en eau'!$K$8</f>
        <v>0</v>
      </c>
      <c r="G7" s="76" t="s">
        <v>123</v>
      </c>
      <c r="H7" s="479">
        <f>SUM('Alimentation élevages et Temps'!$J$8+'Alimentation élevages et Temps'!$J$41)</f>
        <v>0</v>
      </c>
      <c r="I7" s="76">
        <f>SUM('Dépenses en élevage'!$H$7-'Dépenses en élevage'!$E$7+'Dépenses en élevage'!$H$40-'Dépenses en élevage'!$E$40)</f>
        <v>0</v>
      </c>
      <c r="J7" s="315">
        <f t="shared" si="0"/>
        <v>93.5</v>
      </c>
      <c r="K7" s="316">
        <f t="shared" si="1"/>
        <v>0</v>
      </c>
    </row>
    <row r="8" spans="1:11" ht="21.75" customHeight="1" thickBot="1">
      <c r="A8" s="50"/>
      <c r="B8" s="480" t="s">
        <v>24</v>
      </c>
      <c r="C8" s="318">
        <f>SUM('Récapitulatif des temps globaux'!$L$10-'Récapitulatif des temps globaux'!$M$10+'Récapitulatif des temps globaux'!$N$10)</f>
        <v>41</v>
      </c>
      <c r="D8" s="319">
        <f>'Récapitulatif des temps globaux'!$N$10</f>
        <v>0</v>
      </c>
      <c r="E8" s="320">
        <f>'Coût global en intrants'!$O$8</f>
        <v>0</v>
      </c>
      <c r="F8" s="320">
        <f>'Coûts de production en eau'!$K$9</f>
        <v>0</v>
      </c>
      <c r="G8" s="321" t="s">
        <v>123</v>
      </c>
      <c r="H8" s="481">
        <f>SUM('Alimentation élevages et Temps'!$J$9+'Alimentation élevages et Temps'!$J$42)</f>
        <v>0</v>
      </c>
      <c r="I8" s="321">
        <f>SUM('Dépenses en élevage'!$H$8-'Dépenses en élevage'!$E$8+'Dépenses en élevage'!$H$41-'Dépenses en élevage'!$E$41)</f>
        <v>0</v>
      </c>
      <c r="J8" s="318">
        <f t="shared" si="0"/>
        <v>41</v>
      </c>
      <c r="K8" s="319">
        <f t="shared" si="1"/>
        <v>0</v>
      </c>
    </row>
    <row r="9" spans="1:11" ht="21.75" customHeight="1">
      <c r="A9" s="461" t="s">
        <v>25</v>
      </c>
      <c r="B9" s="482" t="s">
        <v>26</v>
      </c>
      <c r="C9" s="315">
        <f>SUM('Récapitulatif des temps globaux'!$L$11-'Récapitulatif des temps globaux'!$M$11+'Récapitulatif des temps globaux'!$N$11)</f>
        <v>44</v>
      </c>
      <c r="D9" s="316">
        <f>'Récapitulatif des temps globaux'!$N$11</f>
        <v>0</v>
      </c>
      <c r="E9" s="317">
        <f>'Coût global en intrants'!$O$9</f>
        <v>0</v>
      </c>
      <c r="F9" s="317">
        <f>'Coûts de production en eau'!$K$10</f>
        <v>0</v>
      </c>
      <c r="G9" s="76" t="s">
        <v>123</v>
      </c>
      <c r="H9" s="479">
        <f>SUM('Alimentation élevages et Temps'!$J$10+'Alimentation élevages et Temps'!$J$43)</f>
        <v>0</v>
      </c>
      <c r="I9" s="76">
        <f>SUM('Dépenses en élevage'!$H$9-'Dépenses en élevage'!$E$9+'Dépenses en élevage'!$H$42-'Dépenses en élevage'!$E$42)</f>
        <v>0</v>
      </c>
      <c r="J9" s="315">
        <f t="shared" si="0"/>
        <v>44</v>
      </c>
      <c r="K9" s="316">
        <f t="shared" si="1"/>
        <v>0</v>
      </c>
    </row>
    <row r="10" spans="1:11" ht="21.75" customHeight="1" thickBot="1">
      <c r="A10" s="461"/>
      <c r="B10" s="483" t="s">
        <v>27</v>
      </c>
      <c r="C10" s="315">
        <f>SUM('Récapitulatif des temps globaux'!$L$12-'Récapitulatif des temps globaux'!$M$12+'Récapitulatif des temps globaux'!$N$12)</f>
        <v>49</v>
      </c>
      <c r="D10" s="316">
        <f>'Récapitulatif des temps globaux'!$N$12</f>
        <v>0</v>
      </c>
      <c r="E10" s="317">
        <f>'Coût global en intrants'!$O$10</f>
        <v>0</v>
      </c>
      <c r="F10" s="317">
        <f>'Coûts de production en eau'!$K$11</f>
        <v>0</v>
      </c>
      <c r="G10" s="76">
        <v>63</v>
      </c>
      <c r="H10" s="479">
        <f>SUM('Alimentation élevages et Temps'!$J$11+'Alimentation élevages et Temps'!$J$44)</f>
        <v>0</v>
      </c>
      <c r="I10" s="76">
        <f>SUM('Dépenses en élevage'!$H$10-'Dépenses en élevage'!$E$10+'Dépenses en élevage'!$H$43-'Dépenses en élevage'!$E$43)</f>
        <v>0</v>
      </c>
      <c r="J10" s="315">
        <f t="shared" si="0"/>
        <v>112</v>
      </c>
      <c r="K10" s="316">
        <f t="shared" si="1"/>
        <v>63</v>
      </c>
    </row>
    <row r="11" spans="1:11" ht="21.75" customHeight="1">
      <c r="A11" s="447" t="s">
        <v>28</v>
      </c>
      <c r="B11" s="484" t="s">
        <v>29</v>
      </c>
      <c r="C11" s="322">
        <f>SUM('Récapitulatif des temps globaux'!$L$13-'Récapitulatif des temps globaux'!$M$13+'Récapitulatif des temps globaux'!$N$13)</f>
        <v>16.5</v>
      </c>
      <c r="D11" s="323">
        <f>'Récapitulatif des temps globaux'!$N$13</f>
        <v>0</v>
      </c>
      <c r="E11" s="324">
        <f>'Coût global en intrants'!$O$11</f>
        <v>0</v>
      </c>
      <c r="F11" s="324">
        <f>'Coûts de production en eau'!$K$12</f>
        <v>0</v>
      </c>
      <c r="G11" s="325" t="s">
        <v>123</v>
      </c>
      <c r="H11" s="485">
        <f>SUM('Alimentation élevages et Temps'!$J$12+'Alimentation élevages et Temps'!$J$45)</f>
        <v>0</v>
      </c>
      <c r="I11" s="325">
        <f>SUM('Dépenses en élevage'!$H$11-'Dépenses en élevage'!$E$11+'Dépenses en élevage'!$H$44-'Dépenses en élevage'!$E$44)</f>
        <v>0</v>
      </c>
      <c r="J11" s="322">
        <f t="shared" si="0"/>
        <v>16.5</v>
      </c>
      <c r="K11" s="323">
        <f t="shared" si="1"/>
        <v>0</v>
      </c>
    </row>
    <row r="12" spans="1:11" ht="21.75" customHeight="1" thickBot="1">
      <c r="A12" s="461"/>
      <c r="B12" s="482" t="s">
        <v>30</v>
      </c>
      <c r="C12" s="315">
        <f>SUM('Récapitulatif des temps globaux'!$L$14-'Récapitulatif des temps globaux'!$M$14+'Récapitulatif des temps globaux'!$N$14)</f>
        <v>97.75</v>
      </c>
      <c r="D12" s="316">
        <f>'Récapitulatif des temps globaux'!$N$14</f>
        <v>0</v>
      </c>
      <c r="E12" s="317">
        <f>'Coût global en intrants'!$O$12</f>
        <v>27.45</v>
      </c>
      <c r="F12" s="317">
        <f>'Coûts de production en eau'!$K$13</f>
        <v>0</v>
      </c>
      <c r="G12" s="76" t="s">
        <v>123</v>
      </c>
      <c r="H12" s="479">
        <f>SUM('Alimentation élevages et Temps'!$J$13+'Alimentation élevages et Temps'!$J$46)</f>
        <v>0</v>
      </c>
      <c r="I12" s="76">
        <f>SUM('Dépenses en élevage'!$H$12-'Dépenses en élevage'!$E$12+'Dépenses en élevage'!$H$45-'Dépenses en élevage'!$E$45)</f>
        <v>0</v>
      </c>
      <c r="J12" s="315">
        <f t="shared" si="0"/>
        <v>125.2</v>
      </c>
      <c r="K12" s="316">
        <f t="shared" si="1"/>
        <v>27.45</v>
      </c>
    </row>
    <row r="13" spans="1:11" ht="21.75" customHeight="1">
      <c r="A13" s="447" t="s">
        <v>31</v>
      </c>
      <c r="B13" s="484" t="s">
        <v>32</v>
      </c>
      <c r="C13" s="322">
        <f>SUM('Récapitulatif des temps globaux'!$L$15-'Récapitulatif des temps globaux'!$M$15+'Récapitulatif des temps globaux'!$N$15)</f>
        <v>22.75</v>
      </c>
      <c r="D13" s="323">
        <f>'Récapitulatif des temps globaux'!$N$15</f>
        <v>0</v>
      </c>
      <c r="E13" s="324">
        <f>'Coût global en intrants'!$O$13</f>
        <v>0</v>
      </c>
      <c r="F13" s="324">
        <f>'Coûts de production en eau'!$K$14</f>
        <v>0</v>
      </c>
      <c r="G13" s="325" t="s">
        <v>123</v>
      </c>
      <c r="H13" s="485">
        <f>SUM('Alimentation élevages et Temps'!$J$14+'Alimentation élevages et Temps'!$J$47)</f>
        <v>0</v>
      </c>
      <c r="I13" s="325">
        <f>SUM('Dépenses en élevage'!$H$13-'Dépenses en élevage'!$E$13+'Dépenses en élevage'!$H$46-'Dépenses en élevage'!$E$46)</f>
        <v>0</v>
      </c>
      <c r="J13" s="322">
        <f t="shared" si="0"/>
        <v>22.75</v>
      </c>
      <c r="K13" s="323">
        <f t="shared" si="1"/>
        <v>0</v>
      </c>
    </row>
    <row r="14" spans="1:11" ht="21.75" customHeight="1" thickBot="1">
      <c r="A14" s="461"/>
      <c r="B14" s="482" t="s">
        <v>33</v>
      </c>
      <c r="C14" s="315">
        <f>SUM('Récapitulatif des temps globaux'!$L$16-'Récapitulatif des temps globaux'!$M$16+'Récapitulatif des temps globaux'!$N$16)</f>
        <v>51.5</v>
      </c>
      <c r="D14" s="316">
        <f>'Récapitulatif des temps globaux'!$N$16</f>
        <v>0</v>
      </c>
      <c r="E14" s="317">
        <f>'Coût global en intrants'!$O$14</f>
        <v>0</v>
      </c>
      <c r="F14" s="317">
        <f>'Coûts de production en eau'!$K$15</f>
        <v>0</v>
      </c>
      <c r="G14" s="76" t="s">
        <v>123</v>
      </c>
      <c r="H14" s="479">
        <f>SUM('Alimentation élevages et Temps'!$J$15+'Alimentation élevages et Temps'!$J$48)</f>
        <v>0</v>
      </c>
      <c r="I14" s="76">
        <f>SUM('Dépenses en élevage'!$H$14-'Dépenses en élevage'!$E$14+'Dépenses en élevage'!$H$47-'Dépenses en élevage'!$E$47)</f>
        <v>0</v>
      </c>
      <c r="J14" s="315">
        <f t="shared" si="0"/>
        <v>51.5</v>
      </c>
      <c r="K14" s="316">
        <f t="shared" si="1"/>
        <v>0</v>
      </c>
    </row>
    <row r="15" spans="1:11" ht="21.75" customHeight="1">
      <c r="A15" s="447" t="s">
        <v>35</v>
      </c>
      <c r="B15" s="484" t="s">
        <v>36</v>
      </c>
      <c r="C15" s="322">
        <f>SUM('Récapitulatif des temps globaux'!$L$17-'Récapitulatif des temps globaux'!$M$17+'Récapitulatif des temps globaux'!$N$17)</f>
        <v>51.75</v>
      </c>
      <c r="D15" s="323">
        <f>'Récapitulatif des temps globaux'!$N$17</f>
        <v>0</v>
      </c>
      <c r="E15" s="324">
        <f>'Coût global en intrants'!$O$15</f>
        <v>51</v>
      </c>
      <c r="F15" s="324">
        <f>'Coûts de production en eau'!$K$16</f>
        <v>0</v>
      </c>
      <c r="G15" s="325">
        <v>35</v>
      </c>
      <c r="H15" s="485">
        <f>SUM('Alimentation élevages et Temps'!$J$16+'Alimentation élevages et Temps'!$J$49)</f>
        <v>0</v>
      </c>
      <c r="I15" s="325">
        <f>SUM('Dépenses en élevage'!$H$15-'Dépenses en élevage'!$E$15+'Dépenses en élevage'!$H$48-'Dépenses en élevage'!$E$48)</f>
        <v>0</v>
      </c>
      <c r="J15" s="322">
        <f t="shared" si="0"/>
        <v>137.75</v>
      </c>
      <c r="K15" s="323">
        <f t="shared" si="1"/>
        <v>86</v>
      </c>
    </row>
    <row r="16" spans="1:11" ht="21.75" customHeight="1">
      <c r="A16" s="461"/>
      <c r="B16" s="482" t="s">
        <v>39</v>
      </c>
      <c r="C16" s="315">
        <f>SUM('Récapitulatif des temps globaux'!$L$18-'Récapitulatif des temps globaux'!$M$18+'Récapitulatif des temps globaux'!$N$18)</f>
        <v>24</v>
      </c>
      <c r="D16" s="316">
        <f>'Récapitulatif des temps globaux'!$N$18</f>
        <v>0</v>
      </c>
      <c r="E16" s="317">
        <f>'Coût global en intrants'!$O$16</f>
        <v>176.75</v>
      </c>
      <c r="F16" s="317">
        <f>'Coûts de production en eau'!$K$17</f>
        <v>0</v>
      </c>
      <c r="G16" s="76" t="s">
        <v>123</v>
      </c>
      <c r="H16" s="479">
        <f>SUM('Alimentation élevages et Temps'!$J$17+'Alimentation élevages et Temps'!$J$50)</f>
        <v>0</v>
      </c>
      <c r="I16" s="76">
        <f>SUM('Dépenses en élevage'!$H$16-'Dépenses en élevage'!$E$16+'Dépenses en élevage'!$H$49-'Dépenses en élevage'!$E$49)</f>
        <v>0</v>
      </c>
      <c r="J16" s="315">
        <f t="shared" si="0"/>
        <v>200.75</v>
      </c>
      <c r="K16" s="316">
        <f t="shared" si="1"/>
        <v>176.75</v>
      </c>
    </row>
    <row r="17" spans="1:11" ht="21.75" customHeight="1" thickBot="1">
      <c r="A17" s="50"/>
      <c r="B17" s="480" t="s">
        <v>40</v>
      </c>
      <c r="C17" s="318">
        <f>SUM('Récapitulatif des temps globaux'!$L$19-'Récapitulatif des temps globaux'!$M$19+'Récapitulatif des temps globaux'!$N$19)</f>
        <v>27</v>
      </c>
      <c r="D17" s="319">
        <f>'Récapitulatif des temps globaux'!$N$19</f>
        <v>0</v>
      </c>
      <c r="E17" s="320">
        <f>'Coût global en intrants'!$O$17</f>
        <v>0</v>
      </c>
      <c r="F17" s="320">
        <f>'Coûts de production en eau'!$K$18</f>
        <v>0</v>
      </c>
      <c r="G17" s="321" t="s">
        <v>123</v>
      </c>
      <c r="H17" s="481">
        <f>SUM('Alimentation élevages et Temps'!$J$18+'Alimentation élevages et Temps'!$J$51)</f>
        <v>0</v>
      </c>
      <c r="I17" s="321">
        <f>SUM('Dépenses en élevage'!$H$17-'Dépenses en élevage'!$E$17+'Dépenses en élevage'!$H$50-'Dépenses en élevage'!$E$50)</f>
        <v>0</v>
      </c>
      <c r="J17" s="318">
        <f t="shared" si="0"/>
        <v>27</v>
      </c>
      <c r="K17" s="319">
        <f t="shared" si="1"/>
        <v>0</v>
      </c>
    </row>
    <row r="18" spans="1:11" ht="21.75" customHeight="1">
      <c r="A18" s="461" t="s">
        <v>41</v>
      </c>
      <c r="B18" s="482" t="s">
        <v>42</v>
      </c>
      <c r="C18" s="315">
        <f>SUM('Récapitulatif des temps globaux'!$L$20-'Récapitulatif des temps globaux'!$M$20+'Récapitulatif des temps globaux'!$N$20)</f>
        <v>47.5</v>
      </c>
      <c r="D18" s="316">
        <f>'Récapitulatif des temps globaux'!$N$20</f>
        <v>0</v>
      </c>
      <c r="E18" s="317">
        <f>'Coût global en intrants'!$O$18</f>
        <v>0</v>
      </c>
      <c r="F18" s="317">
        <f>'Coûts de production en eau'!$K$19</f>
        <v>0</v>
      </c>
      <c r="G18" s="76" t="s">
        <v>123</v>
      </c>
      <c r="H18" s="479">
        <f>SUM('Alimentation élevages et Temps'!$J$19+'Alimentation élevages et Temps'!$J$52)</f>
        <v>0</v>
      </c>
      <c r="I18" s="76">
        <f>SUM('Dépenses en élevage'!$H$18-'Dépenses en élevage'!$E$18+'Dépenses en élevage'!$H$51-'Dépenses en élevage'!$E$51)</f>
        <v>0</v>
      </c>
      <c r="J18" s="315">
        <f t="shared" si="0"/>
        <v>47.5</v>
      </c>
      <c r="K18" s="316">
        <f t="shared" si="1"/>
        <v>0</v>
      </c>
    </row>
    <row r="19" spans="1:11" ht="21.75" customHeight="1" thickBot="1">
      <c r="A19" s="50"/>
      <c r="B19" s="480" t="s">
        <v>46</v>
      </c>
      <c r="C19" s="318">
        <f>SUM('Récapitulatif des temps globaux'!$L$21-'Récapitulatif des temps globaux'!$M$21+'Récapitulatif des temps globaux'!$N$21)</f>
        <v>126</v>
      </c>
      <c r="D19" s="319">
        <f>'Récapitulatif des temps globaux'!$N$21</f>
        <v>52.5</v>
      </c>
      <c r="E19" s="320">
        <f>'Coût global en intrants'!$O$19</f>
        <v>189.75</v>
      </c>
      <c r="F19" s="320">
        <f>'Coûts de production en eau'!$K$20</f>
        <v>0</v>
      </c>
      <c r="G19" s="321" t="s">
        <v>123</v>
      </c>
      <c r="H19" s="481">
        <f>SUM('Alimentation élevages et Temps'!$J$20+'Alimentation élevages et Temps'!$J$53)</f>
        <v>0</v>
      </c>
      <c r="I19" s="321">
        <f>SUM('Dépenses en élevage'!$H$19-'Dépenses en élevage'!$E$19+'Dépenses en élevage'!$H$52-'Dépenses en élevage'!$E$52)</f>
        <v>0</v>
      </c>
      <c r="J19" s="318">
        <f t="shared" si="0"/>
        <v>315.75</v>
      </c>
      <c r="K19" s="319">
        <f t="shared" si="1"/>
        <v>242.25</v>
      </c>
    </row>
    <row r="20" spans="1:11" ht="21.75" customHeight="1">
      <c r="A20" s="461" t="s">
        <v>47</v>
      </c>
      <c r="B20" s="482" t="s">
        <v>48</v>
      </c>
      <c r="C20" s="315">
        <f>SUM('Récapitulatif des temps globaux'!$L$22-'Récapitulatif des temps globaux'!$M$22+'Récapitulatif des temps globaux'!$N$22)</f>
        <v>477.85</v>
      </c>
      <c r="D20" s="316">
        <f>'Récapitulatif des temps globaux'!$N$22</f>
        <v>400</v>
      </c>
      <c r="E20" s="317">
        <f>'Coût global en intrants'!$O$20</f>
        <v>59.6</v>
      </c>
      <c r="F20" s="317">
        <f>'Coûts de production en eau'!$K$21</f>
        <v>0</v>
      </c>
      <c r="G20" s="76" t="s">
        <v>123</v>
      </c>
      <c r="H20" s="479">
        <f>SUM('Alimentation élevages et Temps'!$J$21+'Alimentation élevages et Temps'!$J$54)</f>
        <v>0</v>
      </c>
      <c r="I20" s="76">
        <f>SUM('Dépenses en élevage'!$H$20-'Dépenses en élevage'!$E$20+'Dépenses en élevage'!$H$53-'Dépenses en élevage'!$E$53)</f>
        <v>0</v>
      </c>
      <c r="J20" s="315">
        <f t="shared" si="0"/>
        <v>537.45</v>
      </c>
      <c r="K20" s="316">
        <f t="shared" si="1"/>
        <v>459.6</v>
      </c>
    </row>
    <row r="21" spans="1:11" ht="21.75" customHeight="1" thickBot="1">
      <c r="A21" s="461"/>
      <c r="B21" s="482" t="s">
        <v>49</v>
      </c>
      <c r="C21" s="315">
        <f>SUM('Récapitulatif des temps globaux'!$L$23-'Récapitulatif des temps globaux'!$M$23+'Récapitulatif des temps globaux'!$N$23)</f>
        <v>219.5</v>
      </c>
      <c r="D21" s="316">
        <f>'Récapitulatif des temps globaux'!$N$23</f>
        <v>84</v>
      </c>
      <c r="E21" s="317">
        <f>'Coût global en intrants'!$O$21</f>
        <v>175</v>
      </c>
      <c r="F21" s="317">
        <f>'Coûts de production en eau'!$K$22</f>
        <v>0</v>
      </c>
      <c r="G21" s="76" t="s">
        <v>123</v>
      </c>
      <c r="H21" s="479">
        <f>SUM('Alimentation élevages et Temps'!$J$22+'Alimentation élevages et Temps'!$J$55)</f>
        <v>0</v>
      </c>
      <c r="I21" s="76">
        <f>SUM('Dépenses en élevage'!$H$21-'Dépenses en élevage'!$E$21+'Dépenses en élevage'!$H$54-'Dépenses en élevage'!$E$54)</f>
        <v>0</v>
      </c>
      <c r="J21" s="315">
        <f t="shared" si="0"/>
        <v>394.5</v>
      </c>
      <c r="K21" s="316">
        <f t="shared" si="1"/>
        <v>259</v>
      </c>
    </row>
    <row r="22" spans="1:11" ht="21.75" customHeight="1">
      <c r="A22" s="447" t="s">
        <v>50</v>
      </c>
      <c r="B22" s="484" t="s">
        <v>51</v>
      </c>
      <c r="C22" s="322">
        <f>SUM('Récapitulatif des temps globaux'!$L$24-'Récapitulatif des temps globaux'!$M$24+'Récapitulatif des temps globaux'!$N$24)</f>
        <v>90.75</v>
      </c>
      <c r="D22" s="323">
        <f>'Récapitulatif des temps globaux'!$N$24</f>
        <v>0</v>
      </c>
      <c r="E22" s="324">
        <f>'Coût global en intrants'!$O$22</f>
        <v>15.9</v>
      </c>
      <c r="F22" s="324">
        <f>'Coûts de production en eau'!$K$23</f>
        <v>0</v>
      </c>
      <c r="G22" s="325" t="s">
        <v>123</v>
      </c>
      <c r="H22" s="485">
        <f>SUM('Alimentation élevages et Temps'!$J$23+'Alimentation élevages et Temps'!$J$56)</f>
        <v>0</v>
      </c>
      <c r="I22" s="325">
        <f>SUM('Dépenses en élevage'!$H$22-'Dépenses en élevage'!$E$22+'Dépenses en élevage'!$H$55-'Dépenses en élevage'!$E$55)</f>
        <v>0</v>
      </c>
      <c r="J22" s="322">
        <f t="shared" si="0"/>
        <v>106.65</v>
      </c>
      <c r="K22" s="323">
        <f t="shared" si="1"/>
        <v>15.9</v>
      </c>
    </row>
    <row r="23" spans="1:11" ht="21.75" customHeight="1" thickBot="1">
      <c r="A23" s="461"/>
      <c r="B23" s="482" t="s">
        <v>52</v>
      </c>
      <c r="C23" s="315">
        <f>SUM('Récapitulatif des temps globaux'!$L$25-'Récapitulatif des temps globaux'!$M$25+'Récapitulatif des temps globaux'!$N$25)</f>
        <v>18.75</v>
      </c>
      <c r="D23" s="316">
        <f>'Récapitulatif des temps globaux'!$N$25</f>
        <v>0</v>
      </c>
      <c r="E23" s="317">
        <f>'Coût global en intrants'!$O$23</f>
        <v>0</v>
      </c>
      <c r="F23" s="317">
        <f>'Coûts de production en eau'!$K$24</f>
        <v>0</v>
      </c>
      <c r="G23" s="76" t="s">
        <v>123</v>
      </c>
      <c r="H23" s="479">
        <f>SUM('Alimentation élevages et Temps'!$J$24+'Alimentation élevages et Temps'!$J$57)</f>
        <v>0</v>
      </c>
      <c r="I23" s="76">
        <f>SUM('Dépenses en élevage'!$H$23-'Dépenses en élevage'!$E$23+'Dépenses en élevage'!$H$56-'Dépenses en élevage'!$E$56)</f>
        <v>0</v>
      </c>
      <c r="J23" s="315">
        <f t="shared" si="0"/>
        <v>18.75</v>
      </c>
      <c r="K23" s="316">
        <f t="shared" si="1"/>
        <v>0</v>
      </c>
    </row>
    <row r="24" spans="1:11" ht="21.75" customHeight="1">
      <c r="A24" s="447" t="s">
        <v>53</v>
      </c>
      <c r="B24" s="484" t="s">
        <v>54</v>
      </c>
      <c r="C24" s="322">
        <f>SUM('Récapitulatif des temps globaux'!$L$26-'Récapitulatif des temps globaux'!$M$26+'Récapitulatif des temps globaux'!$N$26)</f>
        <v>36.25</v>
      </c>
      <c r="D24" s="323">
        <f>'Récapitulatif des temps globaux'!$N$26</f>
        <v>0</v>
      </c>
      <c r="E24" s="324">
        <f>'Coût global en intrants'!$O$24</f>
        <v>0</v>
      </c>
      <c r="F24" s="324">
        <f>'Coûts de production en eau'!$K$25</f>
        <v>0</v>
      </c>
      <c r="G24" s="325">
        <v>30</v>
      </c>
      <c r="H24" s="485">
        <f>SUM('Alimentation élevages et Temps'!$J$25+'Alimentation élevages et Temps'!$J$58)</f>
        <v>0</v>
      </c>
      <c r="I24" s="325">
        <f>SUM('Dépenses en élevage'!$H$24-'Dépenses en élevage'!$E$24+'Dépenses en élevage'!$H$57-'Dépenses en élevage'!$E$57)</f>
        <v>0</v>
      </c>
      <c r="J24" s="322">
        <f t="shared" si="0"/>
        <v>66.25</v>
      </c>
      <c r="K24" s="323">
        <f t="shared" si="1"/>
        <v>30</v>
      </c>
    </row>
    <row r="25" spans="1:11" ht="21.75" customHeight="1" thickBot="1">
      <c r="A25" s="461"/>
      <c r="B25" s="482" t="s">
        <v>55</v>
      </c>
      <c r="C25" s="315">
        <f>SUM('Récapitulatif des temps globaux'!$L$27-'Récapitulatif des temps globaux'!$M$27+'Récapitulatif des temps globaux'!$N$27)</f>
        <v>38</v>
      </c>
      <c r="D25" s="316">
        <f>'Récapitulatif des temps globaux'!$N$27</f>
        <v>0</v>
      </c>
      <c r="E25" s="317">
        <f>'Coût global en intrants'!$O$25</f>
        <v>0</v>
      </c>
      <c r="F25" s="317">
        <f>'Coûts de production en eau'!$K$26</f>
        <v>0</v>
      </c>
      <c r="G25" s="76" t="s">
        <v>123</v>
      </c>
      <c r="H25" s="479">
        <f>SUM('Alimentation élevages et Temps'!$J$26+'Alimentation élevages et Temps'!$J$59)</f>
        <v>0</v>
      </c>
      <c r="I25" s="76">
        <f>SUM('Dépenses en élevage'!$H$25-'Dépenses en élevage'!$E$25+'Dépenses en élevage'!$H$58-'Dépenses en élevage'!$E$58)</f>
        <v>0</v>
      </c>
      <c r="J25" s="315">
        <f t="shared" si="0"/>
        <v>38</v>
      </c>
      <c r="K25" s="316">
        <f t="shared" si="1"/>
        <v>0</v>
      </c>
    </row>
    <row r="26" spans="1:11" ht="21.75" customHeight="1">
      <c r="A26" s="447" t="s">
        <v>56</v>
      </c>
      <c r="B26" s="484" t="s">
        <v>57</v>
      </c>
      <c r="C26" s="322">
        <f>SUM('Récapitulatif des temps globaux'!$L$28-'Récapitulatif des temps globaux'!$M$28+'Récapitulatif des temps globaux'!$N$28)</f>
        <v>51.75</v>
      </c>
      <c r="D26" s="323">
        <f>'Récapitulatif des temps globaux'!$N$28</f>
        <v>0</v>
      </c>
      <c r="E26" s="324">
        <f>'Coût global en intrants'!$O$26</f>
        <v>0</v>
      </c>
      <c r="F26" s="324">
        <f>'Coûts de production en eau'!$K$27</f>
        <v>0</v>
      </c>
      <c r="G26" s="325" t="s">
        <v>123</v>
      </c>
      <c r="H26" s="485">
        <f>SUM('Alimentation élevages et Temps'!$J$27+'Alimentation élevages et Temps'!$J$60)</f>
        <v>0</v>
      </c>
      <c r="I26" s="325">
        <f>SUM('Dépenses en élevage'!$H$26-'Dépenses en élevage'!$E$26+'Dépenses en élevage'!$H$59-'Dépenses en élevage'!$E$59)</f>
        <v>0</v>
      </c>
      <c r="J26" s="322">
        <f t="shared" si="0"/>
        <v>51.75</v>
      </c>
      <c r="K26" s="323">
        <f t="shared" si="1"/>
        <v>0</v>
      </c>
    </row>
    <row r="27" spans="1:11" ht="21.75" customHeight="1">
      <c r="A27" s="461"/>
      <c r="B27" s="482" t="s">
        <v>58</v>
      </c>
      <c r="C27" s="315">
        <f>SUM('Récapitulatif des temps globaux'!$L$29-'Récapitulatif des temps globaux'!$M$29+'Récapitulatif des temps globaux'!$N$29)</f>
        <v>19</v>
      </c>
      <c r="D27" s="316">
        <f>'Récapitulatif des temps globaux'!$N$29</f>
        <v>0</v>
      </c>
      <c r="E27" s="317">
        <f>'Coût global en intrants'!$O$27</f>
        <v>0</v>
      </c>
      <c r="F27" s="317">
        <f>'Coûts de production en eau'!$K$28</f>
        <v>0</v>
      </c>
      <c r="G27" s="76" t="s">
        <v>123</v>
      </c>
      <c r="H27" s="479">
        <f>SUM('Alimentation élevages et Temps'!$J$28+'Alimentation élevages et Temps'!$J$61)</f>
        <v>0</v>
      </c>
      <c r="I27" s="76">
        <f>SUM('Dépenses en élevage'!$H$27-'Dépenses en élevage'!$E$27+'Dépenses en élevage'!$H$60-'Dépenses en élevage'!$E$60)</f>
        <v>0</v>
      </c>
      <c r="J27" s="315">
        <f t="shared" si="0"/>
        <v>19</v>
      </c>
      <c r="K27" s="316">
        <f t="shared" si="1"/>
        <v>0</v>
      </c>
    </row>
    <row r="28" spans="1:11" ht="21.75" customHeight="1" thickBot="1">
      <c r="A28" s="50"/>
      <c r="B28" s="480" t="s">
        <v>59</v>
      </c>
      <c r="C28" s="318">
        <f>SUM('Récapitulatif des temps globaux'!$L$30-'Récapitulatif des temps globaux'!$M$30+'Récapitulatif des temps globaux'!$N$30)</f>
        <v>41.5</v>
      </c>
      <c r="D28" s="319">
        <f>'Récapitulatif des temps globaux'!$N$30</f>
        <v>0</v>
      </c>
      <c r="E28" s="320">
        <f>'Coût global en intrants'!$O$28</f>
        <v>0</v>
      </c>
      <c r="F28" s="320">
        <f>'Coûts de production en eau'!$K$29</f>
        <v>0</v>
      </c>
      <c r="G28" s="321" t="s">
        <v>123</v>
      </c>
      <c r="H28" s="481">
        <f>SUM('Alimentation élevages et Temps'!$J$29+'Alimentation élevages et Temps'!$J$62)</f>
        <v>0</v>
      </c>
      <c r="I28" s="321">
        <f>SUM('Dépenses en élevage'!$H$28-'Dépenses en élevage'!$E$28+'Dépenses en élevage'!$H$61-'Dépenses en élevage'!$E$61)</f>
        <v>0</v>
      </c>
      <c r="J28" s="318">
        <f t="shared" si="0"/>
        <v>41.5</v>
      </c>
      <c r="K28" s="319">
        <f t="shared" si="1"/>
        <v>0</v>
      </c>
    </row>
    <row r="29" spans="1:11" ht="21.75" customHeight="1">
      <c r="A29" s="461" t="s">
        <v>60</v>
      </c>
      <c r="B29" s="482" t="s">
        <v>61</v>
      </c>
      <c r="C29" s="315">
        <f>SUM('Récapitulatif des temps globaux'!$L$31-'Récapitulatif des temps globaux'!$M$31+'Récapitulatif des temps globaux'!$N$31)</f>
        <v>53.5</v>
      </c>
      <c r="D29" s="316">
        <f>'Récapitulatif des temps globaux'!$N$31</f>
        <v>0</v>
      </c>
      <c r="E29" s="317">
        <f>'Coût global en intrants'!$O$29</f>
        <v>0</v>
      </c>
      <c r="F29" s="317">
        <f>'Coûts de production en eau'!$K$30</f>
        <v>0</v>
      </c>
      <c r="G29" s="76" t="s">
        <v>123</v>
      </c>
      <c r="H29" s="479">
        <f>SUM('Alimentation élevages et Temps'!$J$30+'Alimentation élevages et Temps'!$J$63)</f>
        <v>0</v>
      </c>
      <c r="I29" s="76">
        <f>SUM('Dépenses en élevage'!$H$29-'Dépenses en élevage'!$E$29+'Dépenses en élevage'!$H$62-'Dépenses en élevage'!$E$62)</f>
        <v>0</v>
      </c>
      <c r="J29" s="315">
        <f t="shared" si="0"/>
        <v>53.5</v>
      </c>
      <c r="K29" s="316">
        <f t="shared" si="1"/>
        <v>0</v>
      </c>
    </row>
    <row r="30" spans="1:11" ht="21.75" customHeight="1" thickBot="1">
      <c r="A30" s="50"/>
      <c r="B30" s="480" t="s">
        <v>62</v>
      </c>
      <c r="C30" s="318">
        <f>SUM('Récapitulatif des temps globaux'!$L$32-'Récapitulatif des temps globaux'!$M$32+'Récapitulatif des temps globaux'!$N$32)</f>
        <v>18.75</v>
      </c>
      <c r="D30" s="319">
        <f>'Récapitulatif des temps globaux'!$N$32</f>
        <v>0</v>
      </c>
      <c r="E30" s="320">
        <f>'Coût global en intrants'!$O$30</f>
        <v>0</v>
      </c>
      <c r="F30" s="320">
        <f>'Coûts de production en eau'!$K$31</f>
        <v>0</v>
      </c>
      <c r="G30" s="321" t="s">
        <v>123</v>
      </c>
      <c r="H30" s="481">
        <f>SUM('Alimentation élevages et Temps'!$J$31+'Alimentation élevages et Temps'!$J$64)</f>
        <v>0</v>
      </c>
      <c r="I30" s="321">
        <f>SUM('Dépenses en élevage'!$H$30-'Dépenses en élevage'!$E$30+'Dépenses en élevage'!$H$63-'Dépenses en élevage'!$E$63)</f>
        <v>0</v>
      </c>
      <c r="J30" s="318">
        <f t="shared" si="0"/>
        <v>18.75</v>
      </c>
      <c r="K30" s="319">
        <f t="shared" si="1"/>
        <v>0</v>
      </c>
    </row>
    <row r="31" spans="1:11" ht="21.75" customHeight="1" thickBot="1">
      <c r="A31" s="50" t="s">
        <v>15</v>
      </c>
      <c r="B31" s="326"/>
      <c r="C31" s="318">
        <f aca="true" t="shared" si="2" ref="C31:I31">SUM(C5:C30)</f>
        <v>1916.1</v>
      </c>
      <c r="D31" s="320">
        <f t="shared" si="2"/>
        <v>536.5</v>
      </c>
      <c r="E31" s="318">
        <f t="shared" si="2"/>
        <v>1097.4500000000003</v>
      </c>
      <c r="F31" s="320">
        <f t="shared" si="2"/>
        <v>0</v>
      </c>
      <c r="G31" s="320">
        <f t="shared" si="2"/>
        <v>128</v>
      </c>
      <c r="H31" s="318">
        <f t="shared" si="2"/>
        <v>0</v>
      </c>
      <c r="I31" s="320">
        <f t="shared" si="2"/>
        <v>0</v>
      </c>
      <c r="J31" s="318">
        <f t="shared" si="0"/>
        <v>3141.55</v>
      </c>
      <c r="K31" s="319">
        <f t="shared" si="1"/>
        <v>1761.9500000000003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6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defaultGridColor="0" zoomScale="85" zoomScaleNormal="85" colorId="37" workbookViewId="0" topLeftCell="A1">
      <pane ySplit="7" topLeftCell="MZI8" activePane="bottomLeft" state="frozen"/>
      <selection pane="topLeft" activeCell="M36" sqref="M36"/>
      <selection pane="bottomLeft" activeCell="A1" sqref="A1"/>
    </sheetView>
  </sheetViews>
  <sheetFormatPr defaultColWidth="11.00390625" defaultRowHeight="21.75" customHeight="1"/>
  <cols>
    <col min="1" max="14" width="10.00390625" style="329" customWidth="1"/>
    <col min="15" max="16384" width="12.75390625" style="329" customWidth="1"/>
  </cols>
  <sheetData>
    <row r="1" spans="1:10" ht="21.75" customHeight="1">
      <c r="A1" s="327" t="s">
        <v>2</v>
      </c>
      <c r="B1" s="328"/>
      <c r="C1" s="328"/>
      <c r="E1" s="330"/>
      <c r="F1" s="331"/>
      <c r="G1" s="331"/>
      <c r="H1" s="331" t="s">
        <v>191</v>
      </c>
      <c r="I1" s="331"/>
      <c r="J1" s="331"/>
    </row>
    <row r="2" spans="1:10" ht="21.75" customHeight="1">
      <c r="A2" s="332" t="s">
        <v>4</v>
      </c>
      <c r="B2" s="328"/>
      <c r="C2" s="328"/>
      <c r="E2" s="330"/>
      <c r="F2" s="331"/>
      <c r="G2" s="331"/>
      <c r="H2" s="331" t="s">
        <v>192</v>
      </c>
      <c r="I2" s="331"/>
      <c r="J2" s="331"/>
    </row>
    <row r="3" spans="1:11" ht="21.75" customHeight="1" thickBot="1">
      <c r="A3" s="328"/>
      <c r="B3" s="328"/>
      <c r="C3" s="328"/>
      <c r="D3" s="328"/>
      <c r="E3" s="328"/>
      <c r="F3" s="328"/>
      <c r="G3" s="328"/>
      <c r="H3" s="328"/>
      <c r="I3" s="328"/>
      <c r="J3" s="328"/>
      <c r="K3" s="333"/>
    </row>
    <row r="4" spans="1:14" ht="18.75" customHeight="1">
      <c r="A4" s="334"/>
      <c r="B4" s="335"/>
      <c r="C4" s="336" t="s">
        <v>174</v>
      </c>
      <c r="D4" s="337"/>
      <c r="E4" s="338"/>
      <c r="F4" s="339" t="s">
        <v>176</v>
      </c>
      <c r="G4" s="337"/>
      <c r="H4" s="337"/>
      <c r="I4" s="337"/>
      <c r="J4" s="337"/>
      <c r="K4" s="337"/>
      <c r="L4" s="340" t="s">
        <v>193</v>
      </c>
      <c r="M4" s="341"/>
      <c r="N4" s="338"/>
    </row>
    <row r="5" spans="1:14" ht="15.75" customHeight="1">
      <c r="A5" s="342"/>
      <c r="B5" s="343"/>
      <c r="C5" s="344" t="s">
        <v>194</v>
      </c>
      <c r="D5" s="345"/>
      <c r="E5" s="346"/>
      <c r="F5" s="347" t="s">
        <v>195</v>
      </c>
      <c r="G5" s="348"/>
      <c r="H5" s="349"/>
      <c r="I5" s="347" t="s">
        <v>196</v>
      </c>
      <c r="J5" s="348"/>
      <c r="K5" s="348"/>
      <c r="L5" s="344" t="s">
        <v>0</v>
      </c>
      <c r="M5" s="345"/>
      <c r="N5" s="346"/>
    </row>
    <row r="6" spans="1:14" ht="19.5" customHeight="1">
      <c r="A6" s="342" t="s">
        <v>7</v>
      </c>
      <c r="B6" s="343" t="s">
        <v>8</v>
      </c>
      <c r="C6" s="350" t="s">
        <v>216</v>
      </c>
      <c r="D6" s="351"/>
      <c r="E6" s="352" t="s">
        <v>92</v>
      </c>
      <c r="F6" s="347" t="s">
        <v>216</v>
      </c>
      <c r="G6" s="348"/>
      <c r="H6" s="353" t="s">
        <v>92</v>
      </c>
      <c r="I6" s="347" t="s">
        <v>216</v>
      </c>
      <c r="J6" s="348"/>
      <c r="K6" s="354" t="s">
        <v>92</v>
      </c>
      <c r="L6" s="350" t="s">
        <v>216</v>
      </c>
      <c r="M6" s="355"/>
      <c r="N6" s="352" t="s">
        <v>92</v>
      </c>
    </row>
    <row r="7" spans="1:14" ht="27" customHeight="1" thickBot="1">
      <c r="A7" s="356"/>
      <c r="B7" s="357"/>
      <c r="C7" s="358" t="s">
        <v>221</v>
      </c>
      <c r="D7" s="359" t="s">
        <v>222</v>
      </c>
      <c r="E7" s="360" t="s">
        <v>223</v>
      </c>
      <c r="F7" s="361" t="s">
        <v>221</v>
      </c>
      <c r="G7" s="362" t="s">
        <v>222</v>
      </c>
      <c r="H7" s="360" t="s">
        <v>223</v>
      </c>
      <c r="I7" s="361" t="s">
        <v>1</v>
      </c>
      <c r="J7" s="362" t="s">
        <v>222</v>
      </c>
      <c r="K7" s="363" t="s">
        <v>223</v>
      </c>
      <c r="L7" s="358" t="s">
        <v>221</v>
      </c>
      <c r="M7" s="362" t="s">
        <v>222</v>
      </c>
      <c r="N7" s="360" t="s">
        <v>223</v>
      </c>
    </row>
    <row r="8" spans="1:14" ht="21.75" customHeight="1">
      <c r="A8" s="364" t="s">
        <v>19</v>
      </c>
      <c r="B8" s="365" t="s">
        <v>20</v>
      </c>
      <c r="C8" s="366">
        <f>'Récapitulatif des récoltes'!$C$6</f>
        <v>29</v>
      </c>
      <c r="D8" s="367">
        <f>'Récapitulatif des récoltes'!$D$6</f>
        <v>0</v>
      </c>
      <c r="E8" s="368">
        <f>'Récapitulatif des récoltes'!$E$6</f>
        <v>0</v>
      </c>
      <c r="F8" s="369">
        <f>'Production du lait'!$J$6</f>
        <v>0</v>
      </c>
      <c r="G8" s="369">
        <f>'Production du lait'!$E$6</f>
        <v>0</v>
      </c>
      <c r="H8" s="368">
        <f>'Production du lait'!$I$6</f>
        <v>0</v>
      </c>
      <c r="I8" s="369">
        <f>'Mouvements des troupeaux'!$Q$5</f>
        <v>0</v>
      </c>
      <c r="J8" s="369">
        <f>'Mouvements des troupeaux'!$R$5</f>
        <v>0</v>
      </c>
      <c r="K8" s="369">
        <f>'Mouvements des troupeaux'!$E$5</f>
        <v>0</v>
      </c>
      <c r="L8" s="366">
        <f aca="true" t="shared" si="0" ref="L8:N33">SUM(I8,F8,C8)</f>
        <v>29</v>
      </c>
      <c r="M8" s="369">
        <f t="shared" si="0"/>
        <v>0</v>
      </c>
      <c r="N8" s="368">
        <f t="shared" si="0"/>
        <v>0</v>
      </c>
    </row>
    <row r="9" spans="1:14" ht="21.75" customHeight="1" thickBot="1">
      <c r="A9" s="370"/>
      <c r="B9" s="371" t="s">
        <v>21</v>
      </c>
      <c r="C9" s="372">
        <f>'Récapitulatif des récoltes'!$C$7</f>
        <v>0</v>
      </c>
      <c r="D9" s="373">
        <f>'Récapitulatif des récoltes'!$D$7</f>
        <v>0</v>
      </c>
      <c r="E9" s="374">
        <f>'Récapitulatif des récoltes'!$E$7</f>
        <v>0</v>
      </c>
      <c r="F9" s="375">
        <f>'Production du lait'!$J$7</f>
        <v>0</v>
      </c>
      <c r="G9" s="375">
        <f>'Production du lait'!$E$7</f>
        <v>0</v>
      </c>
      <c r="H9" s="374">
        <f>'Production du lait'!$I$7</f>
        <v>0</v>
      </c>
      <c r="I9" s="375">
        <f>'Mouvements des troupeaux'!$Q$6</f>
        <v>0</v>
      </c>
      <c r="J9" s="375">
        <f>'Mouvements des troupeaux'!$R$6</f>
        <v>0</v>
      </c>
      <c r="K9" s="375">
        <f>'Mouvements des troupeaux'!$E$6</f>
        <v>0</v>
      </c>
      <c r="L9" s="372">
        <f t="shared" si="0"/>
        <v>0</v>
      </c>
      <c r="M9" s="375">
        <f t="shared" si="0"/>
        <v>0</v>
      </c>
      <c r="N9" s="374">
        <f t="shared" si="0"/>
        <v>0</v>
      </c>
    </row>
    <row r="10" spans="1:14" ht="21.75" customHeight="1">
      <c r="A10" s="376" t="s">
        <v>22</v>
      </c>
      <c r="B10" s="377" t="s">
        <v>23</v>
      </c>
      <c r="C10" s="366">
        <f>'Récapitulatif des récoltes'!$C$8</f>
        <v>0</v>
      </c>
      <c r="D10" s="367">
        <f>'Récapitulatif des récoltes'!$D$8</f>
        <v>0</v>
      </c>
      <c r="E10" s="368">
        <f>'Récapitulatif des récoltes'!$E$8</f>
        <v>0</v>
      </c>
      <c r="F10" s="369">
        <f>'Production du lait'!$J$8</f>
        <v>0</v>
      </c>
      <c r="G10" s="369">
        <f>'Production du lait'!$E$8</f>
        <v>0</v>
      </c>
      <c r="H10" s="368">
        <f>'Production du lait'!$I$8</f>
        <v>0</v>
      </c>
      <c r="I10" s="369">
        <f>'Mouvements des troupeaux'!$Q$7</f>
        <v>0</v>
      </c>
      <c r="J10" s="369">
        <f>'Mouvements des troupeaux'!$R$7</f>
        <v>0</v>
      </c>
      <c r="K10" s="369">
        <f>'Mouvements des troupeaux'!$E$7</f>
        <v>0</v>
      </c>
      <c r="L10" s="366">
        <f t="shared" si="0"/>
        <v>0</v>
      </c>
      <c r="M10" s="369">
        <f t="shared" si="0"/>
        <v>0</v>
      </c>
      <c r="N10" s="368">
        <f t="shared" si="0"/>
        <v>0</v>
      </c>
    </row>
    <row r="11" spans="1:14" ht="21.75" customHeight="1" thickBot="1">
      <c r="A11" s="370"/>
      <c r="B11" s="371" t="s">
        <v>24</v>
      </c>
      <c r="C11" s="372">
        <f>'Récapitulatif des récoltes'!$C$9</f>
        <v>0</v>
      </c>
      <c r="D11" s="373">
        <f>'Récapitulatif des récoltes'!$D$9</f>
        <v>0</v>
      </c>
      <c r="E11" s="374">
        <f>'Récapitulatif des récoltes'!$E$9</f>
        <v>0</v>
      </c>
      <c r="F11" s="375">
        <f>'Production du lait'!$J$9</f>
        <v>0</v>
      </c>
      <c r="G11" s="375">
        <f>'Production du lait'!$E$9</f>
        <v>0</v>
      </c>
      <c r="H11" s="374">
        <f>'Production du lait'!$I$9</f>
        <v>0</v>
      </c>
      <c r="I11" s="375">
        <f>'Mouvements des troupeaux'!$Q$8</f>
        <v>0</v>
      </c>
      <c r="J11" s="375">
        <f>'Mouvements des troupeaux'!$R$8</f>
        <v>0</v>
      </c>
      <c r="K11" s="375">
        <f>'Mouvements des troupeaux'!$E$8</f>
        <v>0</v>
      </c>
      <c r="L11" s="372">
        <f t="shared" si="0"/>
        <v>0</v>
      </c>
      <c r="M11" s="375">
        <f t="shared" si="0"/>
        <v>0</v>
      </c>
      <c r="N11" s="374">
        <f t="shared" si="0"/>
        <v>0</v>
      </c>
    </row>
    <row r="12" spans="1:14" ht="21.75" customHeight="1">
      <c r="A12" s="376" t="s">
        <v>25</v>
      </c>
      <c r="B12" s="377" t="s">
        <v>26</v>
      </c>
      <c r="C12" s="366">
        <f>'Récapitulatif des récoltes'!$C$10</f>
        <v>0</v>
      </c>
      <c r="D12" s="367">
        <f>'Récapitulatif des récoltes'!$D$10</f>
        <v>0</v>
      </c>
      <c r="E12" s="368">
        <f>'Récapitulatif des récoltes'!$E$10</f>
        <v>0</v>
      </c>
      <c r="F12" s="369">
        <f>'Production du lait'!$J$10</f>
        <v>0</v>
      </c>
      <c r="G12" s="369">
        <f>'Production du lait'!$E$10</f>
        <v>0</v>
      </c>
      <c r="H12" s="368">
        <f>'Production du lait'!$I$10</f>
        <v>0</v>
      </c>
      <c r="I12" s="369">
        <f>'Mouvements des troupeaux'!$Q$9</f>
        <v>0</v>
      </c>
      <c r="J12" s="369">
        <f>'Mouvements des troupeaux'!$R$9</f>
        <v>0</v>
      </c>
      <c r="K12" s="369">
        <f>'Mouvements des troupeaux'!$E$9</f>
        <v>0</v>
      </c>
      <c r="L12" s="366">
        <f t="shared" si="0"/>
        <v>0</v>
      </c>
      <c r="M12" s="369">
        <f t="shared" si="0"/>
        <v>0</v>
      </c>
      <c r="N12" s="368">
        <f t="shared" si="0"/>
        <v>0</v>
      </c>
    </row>
    <row r="13" spans="1:14" ht="21.75" customHeight="1" thickBot="1">
      <c r="A13" s="376"/>
      <c r="B13" s="377" t="s">
        <v>27</v>
      </c>
      <c r="C13" s="366">
        <f>'Récapitulatif des récoltes'!$C$11</f>
        <v>103.5</v>
      </c>
      <c r="D13" s="367">
        <f>'Récapitulatif des récoltes'!$D$11</f>
        <v>0</v>
      </c>
      <c r="E13" s="368">
        <f>'Récapitulatif des récoltes'!$E$11</f>
        <v>51</v>
      </c>
      <c r="F13" s="369">
        <f>'Production du lait'!$J$11</f>
        <v>0</v>
      </c>
      <c r="G13" s="369">
        <f>'Production du lait'!$E$11</f>
        <v>0</v>
      </c>
      <c r="H13" s="368">
        <f>'Production du lait'!$I$11</f>
        <v>0</v>
      </c>
      <c r="I13" s="369">
        <f>'Mouvements des troupeaux'!$Q$10</f>
        <v>0</v>
      </c>
      <c r="J13" s="369">
        <f>'Mouvements des troupeaux'!$R$10</f>
        <v>0</v>
      </c>
      <c r="K13" s="369">
        <f>'Mouvements des troupeaux'!$E$10</f>
        <v>0</v>
      </c>
      <c r="L13" s="366">
        <f t="shared" si="0"/>
        <v>103.5</v>
      </c>
      <c r="M13" s="369">
        <f t="shared" si="0"/>
        <v>0</v>
      </c>
      <c r="N13" s="368">
        <f t="shared" si="0"/>
        <v>51</v>
      </c>
    </row>
    <row r="14" spans="1:14" ht="21.75" customHeight="1">
      <c r="A14" s="364" t="s">
        <v>28</v>
      </c>
      <c r="B14" s="378" t="s">
        <v>29</v>
      </c>
      <c r="C14" s="379">
        <f>'Récapitulatif des récoltes'!$C$12</f>
        <v>25</v>
      </c>
      <c r="D14" s="380">
        <f>'Récapitulatif des récoltes'!$D$12</f>
        <v>0</v>
      </c>
      <c r="E14" s="381">
        <f>'Récapitulatif des récoltes'!$E$12</f>
        <v>0</v>
      </c>
      <c r="F14" s="382">
        <f>'Production du lait'!$J$12</f>
        <v>0</v>
      </c>
      <c r="G14" s="382">
        <f>'Production du lait'!$E$12</f>
        <v>0</v>
      </c>
      <c r="H14" s="381">
        <f>'Production du lait'!$I$12</f>
        <v>0</v>
      </c>
      <c r="I14" s="382">
        <f>'Mouvements des troupeaux'!$Q$11</f>
        <v>0</v>
      </c>
      <c r="J14" s="382">
        <f>'Mouvements des troupeaux'!$R$11</f>
        <v>0</v>
      </c>
      <c r="K14" s="382">
        <f>'Mouvements des troupeaux'!$E$11</f>
        <v>0</v>
      </c>
      <c r="L14" s="379">
        <f t="shared" si="0"/>
        <v>25</v>
      </c>
      <c r="M14" s="382">
        <f t="shared" si="0"/>
        <v>0</v>
      </c>
      <c r="N14" s="381">
        <f t="shared" si="0"/>
        <v>0</v>
      </c>
    </row>
    <row r="15" spans="1:14" ht="21.75" customHeight="1" thickBot="1">
      <c r="A15" s="376"/>
      <c r="B15" s="377" t="s">
        <v>30</v>
      </c>
      <c r="C15" s="366">
        <f>'Récapitulatif des récoltes'!$C$13</f>
        <v>0.6</v>
      </c>
      <c r="D15" s="367">
        <f>'Récapitulatif des récoltes'!$D$13</f>
        <v>0</v>
      </c>
      <c r="E15" s="368">
        <f>'Récapitulatif des récoltes'!$E$13</f>
        <v>0</v>
      </c>
      <c r="F15" s="369">
        <f>'Production du lait'!$J$13</f>
        <v>0</v>
      </c>
      <c r="G15" s="369">
        <f>'Production du lait'!$E$13</f>
        <v>0</v>
      </c>
      <c r="H15" s="368">
        <f>'Production du lait'!$I$13</f>
        <v>0</v>
      </c>
      <c r="I15" s="369">
        <f>'Mouvements des troupeaux'!$Q$12</f>
        <v>0</v>
      </c>
      <c r="J15" s="369">
        <f>'Mouvements des troupeaux'!$R$12</f>
        <v>0</v>
      </c>
      <c r="K15" s="369">
        <f>'Mouvements des troupeaux'!$E$12</f>
        <v>0</v>
      </c>
      <c r="L15" s="366">
        <f t="shared" si="0"/>
        <v>0.6</v>
      </c>
      <c r="M15" s="369">
        <f t="shared" si="0"/>
        <v>0</v>
      </c>
      <c r="N15" s="368">
        <f t="shared" si="0"/>
        <v>0</v>
      </c>
    </row>
    <row r="16" spans="1:14" ht="21.75" customHeight="1">
      <c r="A16" s="364" t="s">
        <v>31</v>
      </c>
      <c r="B16" s="378" t="s">
        <v>32</v>
      </c>
      <c r="C16" s="379">
        <f>'Récapitulatif des récoltes'!$C$14</f>
        <v>8.8</v>
      </c>
      <c r="D16" s="380">
        <f>'Récapitulatif des récoltes'!$D$14</f>
        <v>0</v>
      </c>
      <c r="E16" s="381">
        <f>'Récapitulatif des récoltes'!$E$14</f>
        <v>4</v>
      </c>
      <c r="F16" s="382">
        <f>'Production du lait'!$J$14</f>
        <v>0</v>
      </c>
      <c r="G16" s="382">
        <f>'Production du lait'!$E$14</f>
        <v>0</v>
      </c>
      <c r="H16" s="381">
        <f>'Production du lait'!$I$14</f>
        <v>0</v>
      </c>
      <c r="I16" s="382">
        <f>'Mouvements des troupeaux'!$Q$13</f>
        <v>0</v>
      </c>
      <c r="J16" s="382">
        <f>'Mouvements des troupeaux'!$R$13</f>
        <v>0</v>
      </c>
      <c r="K16" s="382">
        <f>'Mouvements des troupeaux'!$E$13</f>
        <v>0</v>
      </c>
      <c r="L16" s="379">
        <f t="shared" si="0"/>
        <v>8.8</v>
      </c>
      <c r="M16" s="382">
        <f t="shared" si="0"/>
        <v>0</v>
      </c>
      <c r="N16" s="381">
        <f t="shared" si="0"/>
        <v>4</v>
      </c>
    </row>
    <row r="17" spans="1:14" ht="21.75" customHeight="1" thickBot="1">
      <c r="A17" s="376"/>
      <c r="B17" s="377" t="s">
        <v>33</v>
      </c>
      <c r="C17" s="366">
        <f>'Récapitulatif des récoltes'!$C$15</f>
        <v>1.35</v>
      </c>
      <c r="D17" s="367">
        <f>'Récapitulatif des récoltes'!$D$15</f>
        <v>0</v>
      </c>
      <c r="E17" s="368">
        <f>'Récapitulatif des récoltes'!$E$15</f>
        <v>0</v>
      </c>
      <c r="F17" s="369">
        <f>'Production du lait'!$J$15</f>
        <v>0</v>
      </c>
      <c r="G17" s="369">
        <f>'Production du lait'!$E$15</f>
        <v>0</v>
      </c>
      <c r="H17" s="368">
        <f>'Production du lait'!$I$15</f>
        <v>0</v>
      </c>
      <c r="I17" s="369">
        <f>'Mouvements des troupeaux'!$Q$14</f>
        <v>0</v>
      </c>
      <c r="J17" s="369">
        <f>'Mouvements des troupeaux'!$R$14</f>
        <v>0</v>
      </c>
      <c r="K17" s="369">
        <f>'Mouvements des troupeaux'!$E$14</f>
        <v>0</v>
      </c>
      <c r="L17" s="366">
        <f t="shared" si="0"/>
        <v>1.35</v>
      </c>
      <c r="M17" s="369">
        <f t="shared" si="0"/>
        <v>0</v>
      </c>
      <c r="N17" s="368">
        <f t="shared" si="0"/>
        <v>0</v>
      </c>
    </row>
    <row r="18" spans="1:14" ht="21.75" customHeight="1">
      <c r="A18" s="364" t="s">
        <v>35</v>
      </c>
      <c r="B18" s="378" t="s">
        <v>36</v>
      </c>
      <c r="C18" s="379">
        <f>'Récapitulatif des récoltes'!$C$16</f>
        <v>101.45</v>
      </c>
      <c r="D18" s="380">
        <f>'Récapitulatif des récoltes'!$D$16</f>
        <v>0</v>
      </c>
      <c r="E18" s="381">
        <f>'Récapitulatif des récoltes'!$E$16</f>
        <v>100</v>
      </c>
      <c r="F18" s="382">
        <f>'Production du lait'!$J$16</f>
        <v>0</v>
      </c>
      <c r="G18" s="382">
        <f>'Production du lait'!$E$16</f>
        <v>0</v>
      </c>
      <c r="H18" s="381">
        <f>'Production du lait'!$I$16</f>
        <v>0</v>
      </c>
      <c r="I18" s="382">
        <f>'Mouvements des troupeaux'!$Q$15</f>
        <v>0</v>
      </c>
      <c r="J18" s="382">
        <f>'Mouvements des troupeaux'!$R$15</f>
        <v>0</v>
      </c>
      <c r="K18" s="382">
        <f>'Mouvements des troupeaux'!$E$15</f>
        <v>0</v>
      </c>
      <c r="L18" s="379">
        <f t="shared" si="0"/>
        <v>101.45</v>
      </c>
      <c r="M18" s="382">
        <f t="shared" si="0"/>
        <v>0</v>
      </c>
      <c r="N18" s="381">
        <f t="shared" si="0"/>
        <v>100</v>
      </c>
    </row>
    <row r="19" spans="1:14" ht="21.75" customHeight="1">
      <c r="A19" s="376"/>
      <c r="B19" s="377" t="s">
        <v>39</v>
      </c>
      <c r="C19" s="366">
        <f>'Récapitulatif des récoltes'!$C$17</f>
        <v>5</v>
      </c>
      <c r="D19" s="367">
        <f>'Récapitulatif des récoltes'!$D$17</f>
        <v>0</v>
      </c>
      <c r="E19" s="368">
        <f>'Récapitulatif des récoltes'!$E$17</f>
        <v>0</v>
      </c>
      <c r="F19" s="369">
        <f>'Production du lait'!$J$17</f>
        <v>0</v>
      </c>
      <c r="G19" s="369">
        <f>'Production du lait'!$E$17</f>
        <v>0</v>
      </c>
      <c r="H19" s="368">
        <f>'Production du lait'!$I$17</f>
        <v>0</v>
      </c>
      <c r="I19" s="369">
        <f>'Mouvements des troupeaux'!$Q$16</f>
        <v>0</v>
      </c>
      <c r="J19" s="369">
        <f>'Mouvements des troupeaux'!$R$16</f>
        <v>0</v>
      </c>
      <c r="K19" s="369">
        <f>'Mouvements des troupeaux'!$E$16</f>
        <v>0</v>
      </c>
      <c r="L19" s="366">
        <f t="shared" si="0"/>
        <v>5</v>
      </c>
      <c r="M19" s="369">
        <f t="shared" si="0"/>
        <v>0</v>
      </c>
      <c r="N19" s="368">
        <f t="shared" si="0"/>
        <v>0</v>
      </c>
    </row>
    <row r="20" spans="1:14" ht="21.75" customHeight="1" thickBot="1">
      <c r="A20" s="370"/>
      <c r="B20" s="371" t="s">
        <v>40</v>
      </c>
      <c r="C20" s="372">
        <f>'Récapitulatif des récoltes'!$C$18</f>
        <v>9.6</v>
      </c>
      <c r="D20" s="373">
        <f>'Récapitulatif des récoltes'!$D$18</f>
        <v>0</v>
      </c>
      <c r="E20" s="374">
        <f>'Récapitulatif des récoltes'!$E$18</f>
        <v>0</v>
      </c>
      <c r="F20" s="375">
        <f>'Production du lait'!$J$18</f>
        <v>0</v>
      </c>
      <c r="G20" s="375">
        <f>'Production du lait'!$E$18</f>
        <v>0</v>
      </c>
      <c r="H20" s="374">
        <f>'Production du lait'!$I$18</f>
        <v>0</v>
      </c>
      <c r="I20" s="375">
        <f>'Mouvements des troupeaux'!$Q$17</f>
        <v>0</v>
      </c>
      <c r="J20" s="375">
        <f>'Mouvements des troupeaux'!$R$17</f>
        <v>0</v>
      </c>
      <c r="K20" s="375">
        <f>'Mouvements des troupeaux'!$E$17</f>
        <v>0</v>
      </c>
      <c r="L20" s="372">
        <f t="shared" si="0"/>
        <v>9.6</v>
      </c>
      <c r="M20" s="375">
        <f t="shared" si="0"/>
        <v>0</v>
      </c>
      <c r="N20" s="374">
        <f t="shared" si="0"/>
        <v>0</v>
      </c>
    </row>
    <row r="21" spans="1:14" ht="21.75" customHeight="1">
      <c r="A21" s="376" t="s">
        <v>41</v>
      </c>
      <c r="B21" s="377" t="s">
        <v>42</v>
      </c>
      <c r="C21" s="366">
        <f>'Récapitulatif des récoltes'!$C$19</f>
        <v>852</v>
      </c>
      <c r="D21" s="367">
        <f>'Récapitulatif des récoltes'!$D$19</f>
        <v>0</v>
      </c>
      <c r="E21" s="368">
        <f>'Récapitulatif des récoltes'!$E$19</f>
        <v>842.6</v>
      </c>
      <c r="F21" s="369">
        <f>'Production du lait'!$J$19</f>
        <v>0</v>
      </c>
      <c r="G21" s="369">
        <f>'Production du lait'!$E$19</f>
        <v>0</v>
      </c>
      <c r="H21" s="368">
        <f>'Production du lait'!$I$19</f>
        <v>0</v>
      </c>
      <c r="I21" s="369">
        <f>'Mouvements des troupeaux'!$Q$18</f>
        <v>0</v>
      </c>
      <c r="J21" s="369">
        <f>'Mouvements des troupeaux'!$R$18</f>
        <v>0</v>
      </c>
      <c r="K21" s="369">
        <f>'Mouvements des troupeaux'!$E$18</f>
        <v>0</v>
      </c>
      <c r="L21" s="366">
        <f t="shared" si="0"/>
        <v>852</v>
      </c>
      <c r="M21" s="369">
        <f t="shared" si="0"/>
        <v>0</v>
      </c>
      <c r="N21" s="368">
        <f t="shared" si="0"/>
        <v>842.6</v>
      </c>
    </row>
    <row r="22" spans="1:14" ht="21.75" customHeight="1" thickBot="1">
      <c r="A22" s="370"/>
      <c r="B22" s="371" t="s">
        <v>46</v>
      </c>
      <c r="C22" s="372">
        <f>'Récapitulatif des récoltes'!$C$20</f>
        <v>9.3</v>
      </c>
      <c r="D22" s="373">
        <f>'Récapitulatif des récoltes'!$D$20</f>
        <v>0</v>
      </c>
      <c r="E22" s="374">
        <f>'Récapitulatif des récoltes'!$E$20</f>
        <v>7</v>
      </c>
      <c r="F22" s="375">
        <f>'Production du lait'!$J$20</f>
        <v>0</v>
      </c>
      <c r="G22" s="375">
        <f>'Production du lait'!$E$20</f>
        <v>0</v>
      </c>
      <c r="H22" s="374">
        <f>'Production du lait'!$I$20</f>
        <v>0</v>
      </c>
      <c r="I22" s="375">
        <f>'Mouvements des troupeaux'!$Q$19</f>
        <v>0</v>
      </c>
      <c r="J22" s="375">
        <f>'Mouvements des troupeaux'!$R$19</f>
        <v>0</v>
      </c>
      <c r="K22" s="375">
        <f>'Mouvements des troupeaux'!$E$19</f>
        <v>0</v>
      </c>
      <c r="L22" s="372">
        <f t="shared" si="0"/>
        <v>9.3</v>
      </c>
      <c r="M22" s="375">
        <f t="shared" si="0"/>
        <v>0</v>
      </c>
      <c r="N22" s="374">
        <f t="shared" si="0"/>
        <v>7</v>
      </c>
    </row>
    <row r="23" spans="1:14" ht="21.75" customHeight="1">
      <c r="A23" s="376" t="s">
        <v>47</v>
      </c>
      <c r="B23" s="377" t="s">
        <v>48</v>
      </c>
      <c r="C23" s="366">
        <f>'Récapitulatif des récoltes'!$C$21</f>
        <v>23.6</v>
      </c>
      <c r="D23" s="367">
        <f>'Récapitulatif des récoltes'!$D$21</f>
        <v>0</v>
      </c>
      <c r="E23" s="368">
        <f>'Récapitulatif des récoltes'!$E$21</f>
        <v>0</v>
      </c>
      <c r="F23" s="369">
        <f>'Production du lait'!$J$21</f>
        <v>0</v>
      </c>
      <c r="G23" s="369">
        <f>'Production du lait'!$E$21</f>
        <v>0</v>
      </c>
      <c r="H23" s="368">
        <f>'Production du lait'!$I$21</f>
        <v>0</v>
      </c>
      <c r="I23" s="369">
        <f>'Mouvements des troupeaux'!$Q$20</f>
        <v>0</v>
      </c>
      <c r="J23" s="369">
        <f>'Mouvements des troupeaux'!$R$20</f>
        <v>0</v>
      </c>
      <c r="K23" s="369">
        <f>'Mouvements des troupeaux'!$E$20</f>
        <v>0</v>
      </c>
      <c r="L23" s="366">
        <f t="shared" si="0"/>
        <v>23.6</v>
      </c>
      <c r="M23" s="369">
        <f t="shared" si="0"/>
        <v>0</v>
      </c>
      <c r="N23" s="368">
        <f t="shared" si="0"/>
        <v>0</v>
      </c>
    </row>
    <row r="24" spans="1:14" ht="21.75" customHeight="1" thickBot="1">
      <c r="A24" s="376"/>
      <c r="B24" s="377" t="s">
        <v>49</v>
      </c>
      <c r="C24" s="366">
        <f>'Récapitulatif des récoltes'!$C$22</f>
        <v>1.5</v>
      </c>
      <c r="D24" s="367">
        <f>'Récapitulatif des récoltes'!$D$22</f>
        <v>0</v>
      </c>
      <c r="E24" s="368">
        <f>'Récapitulatif des récoltes'!$E$22</f>
        <v>0</v>
      </c>
      <c r="F24" s="369">
        <f>'Production du lait'!$J$22</f>
        <v>0</v>
      </c>
      <c r="G24" s="369">
        <f>'Production du lait'!$E$22</f>
        <v>0</v>
      </c>
      <c r="H24" s="368">
        <f>'Production du lait'!$I$22</f>
        <v>0</v>
      </c>
      <c r="I24" s="369">
        <f>'Mouvements des troupeaux'!$Q$21</f>
        <v>0</v>
      </c>
      <c r="J24" s="369">
        <f>'Mouvements des troupeaux'!$R$21</f>
        <v>0</v>
      </c>
      <c r="K24" s="369">
        <f>'Mouvements des troupeaux'!$E$21</f>
        <v>0</v>
      </c>
      <c r="L24" s="366">
        <f t="shared" si="0"/>
        <v>1.5</v>
      </c>
      <c r="M24" s="369">
        <f t="shared" si="0"/>
        <v>0</v>
      </c>
      <c r="N24" s="368">
        <f t="shared" si="0"/>
        <v>0</v>
      </c>
    </row>
    <row r="25" spans="1:14" ht="21.75" customHeight="1">
      <c r="A25" s="364" t="s">
        <v>50</v>
      </c>
      <c r="B25" s="378" t="s">
        <v>51</v>
      </c>
      <c r="C25" s="379">
        <f>'Récapitulatif des récoltes'!$C$23</f>
        <v>0</v>
      </c>
      <c r="D25" s="380">
        <f>'Récapitulatif des récoltes'!$D$23</f>
        <v>0</v>
      </c>
      <c r="E25" s="381">
        <f>'Récapitulatif des récoltes'!$E$23</f>
        <v>0</v>
      </c>
      <c r="F25" s="382">
        <f>'Production du lait'!$J$23</f>
        <v>0</v>
      </c>
      <c r="G25" s="382">
        <f>'Production du lait'!$E$23</f>
        <v>0</v>
      </c>
      <c r="H25" s="381">
        <f>'Production du lait'!$I$23</f>
        <v>0</v>
      </c>
      <c r="I25" s="382">
        <f>'Mouvements des troupeaux'!$Q$22</f>
        <v>0</v>
      </c>
      <c r="J25" s="382">
        <f>'Mouvements des troupeaux'!$R$22</f>
        <v>0</v>
      </c>
      <c r="K25" s="382">
        <f>'Mouvements des troupeaux'!$E$22</f>
        <v>0</v>
      </c>
      <c r="L25" s="379">
        <f t="shared" si="0"/>
        <v>0</v>
      </c>
      <c r="M25" s="382">
        <f t="shared" si="0"/>
        <v>0</v>
      </c>
      <c r="N25" s="381">
        <f t="shared" si="0"/>
        <v>0</v>
      </c>
    </row>
    <row r="26" spans="1:14" ht="21.75" customHeight="1" thickBot="1">
      <c r="A26" s="376"/>
      <c r="B26" s="377" t="s">
        <v>52</v>
      </c>
      <c r="C26" s="366">
        <f>'Récapitulatif des récoltes'!$C$24</f>
        <v>1.2</v>
      </c>
      <c r="D26" s="367">
        <f>'Récapitulatif des récoltes'!$D$24</f>
        <v>0</v>
      </c>
      <c r="E26" s="368">
        <f>'Récapitulatif des récoltes'!$E$24</f>
        <v>0</v>
      </c>
      <c r="F26" s="369">
        <f>'Production du lait'!$J$24</f>
        <v>0</v>
      </c>
      <c r="G26" s="369">
        <f>'Production du lait'!$E$24</f>
        <v>0</v>
      </c>
      <c r="H26" s="368">
        <f>'Production du lait'!$I$24</f>
        <v>0</v>
      </c>
      <c r="I26" s="369">
        <f>'Mouvements des troupeaux'!$Q$23</f>
        <v>0</v>
      </c>
      <c r="J26" s="369">
        <f>'Mouvements des troupeaux'!$R$23</f>
        <v>0</v>
      </c>
      <c r="K26" s="369">
        <f>'Mouvements des troupeaux'!$E$23</f>
        <v>0</v>
      </c>
      <c r="L26" s="366">
        <f t="shared" si="0"/>
        <v>1.2</v>
      </c>
      <c r="M26" s="369">
        <f t="shared" si="0"/>
        <v>0</v>
      </c>
      <c r="N26" s="368">
        <f t="shared" si="0"/>
        <v>0</v>
      </c>
    </row>
    <row r="27" spans="1:14" ht="21.75" customHeight="1">
      <c r="A27" s="364" t="s">
        <v>53</v>
      </c>
      <c r="B27" s="378" t="s">
        <v>54</v>
      </c>
      <c r="C27" s="379">
        <f>'Récapitulatif des récoltes'!$C$25</f>
        <v>2.66</v>
      </c>
      <c r="D27" s="380">
        <f>'Récapitulatif des récoltes'!$D$25</f>
        <v>0</v>
      </c>
      <c r="E27" s="381">
        <f>'Récapitulatif des récoltes'!$E$25</f>
        <v>0</v>
      </c>
      <c r="F27" s="382">
        <f>'Production du lait'!$J$25</f>
        <v>0</v>
      </c>
      <c r="G27" s="382">
        <f>'Production du lait'!$E$25</f>
        <v>0</v>
      </c>
      <c r="H27" s="381">
        <f>'Production du lait'!$I$25</f>
        <v>0</v>
      </c>
      <c r="I27" s="382">
        <f>'Mouvements des troupeaux'!$Q$24</f>
        <v>0</v>
      </c>
      <c r="J27" s="382">
        <f>'Mouvements des troupeaux'!$R$24</f>
        <v>0</v>
      </c>
      <c r="K27" s="382">
        <f>'Mouvements des troupeaux'!$E$24</f>
        <v>0</v>
      </c>
      <c r="L27" s="379">
        <f t="shared" si="0"/>
        <v>2.66</v>
      </c>
      <c r="M27" s="382">
        <f t="shared" si="0"/>
        <v>0</v>
      </c>
      <c r="N27" s="381">
        <f t="shared" si="0"/>
        <v>0</v>
      </c>
    </row>
    <row r="28" spans="1:14" ht="21.75" customHeight="1" thickBot="1">
      <c r="A28" s="376"/>
      <c r="B28" s="377" t="s">
        <v>55</v>
      </c>
      <c r="C28" s="366">
        <f>'Récapitulatif des récoltes'!$C$26</f>
        <v>14.52</v>
      </c>
      <c r="D28" s="367">
        <f>'Récapitulatif des récoltes'!$D$26</f>
        <v>0</v>
      </c>
      <c r="E28" s="368">
        <f>'Récapitulatif des récoltes'!$E$26</f>
        <v>12</v>
      </c>
      <c r="F28" s="369">
        <f>'Production du lait'!$J$26</f>
        <v>0</v>
      </c>
      <c r="G28" s="369">
        <f>'Production du lait'!$E$26</f>
        <v>0</v>
      </c>
      <c r="H28" s="368">
        <f>'Production du lait'!$I$26</f>
        <v>0</v>
      </c>
      <c r="I28" s="369">
        <f>'Mouvements des troupeaux'!$Q$25</f>
        <v>0</v>
      </c>
      <c r="J28" s="369">
        <f>'Mouvements des troupeaux'!$R$25</f>
        <v>0</v>
      </c>
      <c r="K28" s="369">
        <f>'Mouvements des troupeaux'!$E$25</f>
        <v>0</v>
      </c>
      <c r="L28" s="366">
        <f t="shared" si="0"/>
        <v>14.52</v>
      </c>
      <c r="M28" s="369">
        <f t="shared" si="0"/>
        <v>0</v>
      </c>
      <c r="N28" s="368">
        <f t="shared" si="0"/>
        <v>12</v>
      </c>
    </row>
    <row r="29" spans="1:14" ht="21.75" customHeight="1">
      <c r="A29" s="364" t="s">
        <v>56</v>
      </c>
      <c r="B29" s="378" t="s">
        <v>57</v>
      </c>
      <c r="C29" s="379">
        <f>'Récapitulatif des récoltes'!$C$27</f>
        <v>21.32</v>
      </c>
      <c r="D29" s="380">
        <f>'Récapitulatif des récoltes'!$D$27</f>
        <v>0</v>
      </c>
      <c r="E29" s="381">
        <f>'Récapitulatif des récoltes'!$E$27</f>
        <v>18.8</v>
      </c>
      <c r="F29" s="382">
        <f>'Production du lait'!$J$27</f>
        <v>0</v>
      </c>
      <c r="G29" s="382">
        <f>'Production du lait'!$E$27</f>
        <v>0</v>
      </c>
      <c r="H29" s="381">
        <f>'Production du lait'!$I$27</f>
        <v>0</v>
      </c>
      <c r="I29" s="382">
        <f>'Mouvements des troupeaux'!$Q$26</f>
        <v>0</v>
      </c>
      <c r="J29" s="382">
        <f>'Mouvements des troupeaux'!$R$26</f>
        <v>0</v>
      </c>
      <c r="K29" s="382">
        <f>'Mouvements des troupeaux'!$E$26</f>
        <v>0</v>
      </c>
      <c r="L29" s="379">
        <f t="shared" si="0"/>
        <v>21.32</v>
      </c>
      <c r="M29" s="382">
        <f t="shared" si="0"/>
        <v>0</v>
      </c>
      <c r="N29" s="381">
        <f t="shared" si="0"/>
        <v>18.8</v>
      </c>
    </row>
    <row r="30" spans="1:14" ht="21.75" customHeight="1">
      <c r="A30" s="376"/>
      <c r="B30" s="377" t="s">
        <v>58</v>
      </c>
      <c r="C30" s="366">
        <f>'Récapitulatif des récoltes'!$C$28</f>
        <v>17.62</v>
      </c>
      <c r="D30" s="367">
        <f>'Récapitulatif des récoltes'!$D$28</f>
        <v>0</v>
      </c>
      <c r="E30" s="368">
        <f>'Récapitulatif des récoltes'!$E$28</f>
        <v>14.5</v>
      </c>
      <c r="F30" s="369">
        <f>'Production du lait'!$J$28</f>
        <v>0</v>
      </c>
      <c r="G30" s="369">
        <f>'Production du lait'!$E$28</f>
        <v>0</v>
      </c>
      <c r="H30" s="368">
        <f>'Production du lait'!$I$28</f>
        <v>0</v>
      </c>
      <c r="I30" s="369">
        <f>'Mouvements des troupeaux'!$Q$27</f>
        <v>0</v>
      </c>
      <c r="J30" s="369">
        <f>'Mouvements des troupeaux'!$R$27</f>
        <v>0</v>
      </c>
      <c r="K30" s="369">
        <f>'Mouvements des troupeaux'!$E$27</f>
        <v>0</v>
      </c>
      <c r="L30" s="366">
        <f t="shared" si="0"/>
        <v>17.62</v>
      </c>
      <c r="M30" s="369">
        <f t="shared" si="0"/>
        <v>0</v>
      </c>
      <c r="N30" s="368">
        <f t="shared" si="0"/>
        <v>14.5</v>
      </c>
    </row>
    <row r="31" spans="1:14" ht="21.75" customHeight="1" thickBot="1">
      <c r="A31" s="370"/>
      <c r="B31" s="371" t="s">
        <v>59</v>
      </c>
      <c r="C31" s="372">
        <f>'Récapitulatif des récoltes'!$C$29</f>
        <v>17.62</v>
      </c>
      <c r="D31" s="373">
        <f>'Récapitulatif des récoltes'!$D$29</f>
        <v>0</v>
      </c>
      <c r="E31" s="374">
        <f>'Récapitulatif des récoltes'!$E$29</f>
        <v>14.5</v>
      </c>
      <c r="F31" s="375">
        <f>'Production du lait'!$J$29</f>
        <v>0</v>
      </c>
      <c r="G31" s="375">
        <f>'Production du lait'!$E$29</f>
        <v>0</v>
      </c>
      <c r="H31" s="374">
        <f>'Production du lait'!$I$29</f>
        <v>0</v>
      </c>
      <c r="I31" s="375">
        <f>'Mouvements des troupeaux'!$Q$28</f>
        <v>0</v>
      </c>
      <c r="J31" s="375">
        <f>'Mouvements des troupeaux'!$R$28</f>
        <v>0</v>
      </c>
      <c r="K31" s="375">
        <f>'Mouvements des troupeaux'!$E$28</f>
        <v>0</v>
      </c>
      <c r="L31" s="372">
        <f t="shared" si="0"/>
        <v>17.62</v>
      </c>
      <c r="M31" s="375">
        <f t="shared" si="0"/>
        <v>0</v>
      </c>
      <c r="N31" s="374">
        <f t="shared" si="0"/>
        <v>14.5</v>
      </c>
    </row>
    <row r="32" spans="1:14" ht="21.75" customHeight="1">
      <c r="A32" s="376" t="s">
        <v>60</v>
      </c>
      <c r="B32" s="377" t="s">
        <v>61</v>
      </c>
      <c r="C32" s="366">
        <f>'Récapitulatif des récoltes'!$C$30</f>
        <v>15.9</v>
      </c>
      <c r="D32" s="367">
        <f>'Récapitulatif des récoltes'!$D$30</f>
        <v>0</v>
      </c>
      <c r="E32" s="368">
        <f>'Récapitulatif des récoltes'!$E$30</f>
        <v>15.75</v>
      </c>
      <c r="F32" s="369">
        <f>'Production du lait'!$J$30</f>
        <v>0</v>
      </c>
      <c r="G32" s="369">
        <f>'Production du lait'!$E$30</f>
        <v>0</v>
      </c>
      <c r="H32" s="368">
        <f>'Production du lait'!$I$30</f>
        <v>0</v>
      </c>
      <c r="I32" s="369">
        <f>'Mouvements des troupeaux'!$Q$29</f>
        <v>0</v>
      </c>
      <c r="J32" s="369">
        <f>'Mouvements des troupeaux'!$R$29</f>
        <v>0</v>
      </c>
      <c r="K32" s="369">
        <f>'Mouvements des troupeaux'!$E$29</f>
        <v>0</v>
      </c>
      <c r="L32" s="366">
        <f t="shared" si="0"/>
        <v>15.9</v>
      </c>
      <c r="M32" s="369">
        <f t="shared" si="0"/>
        <v>0</v>
      </c>
      <c r="N32" s="368">
        <f t="shared" si="0"/>
        <v>15.75</v>
      </c>
    </row>
    <row r="33" spans="1:14" ht="21.75" customHeight="1" thickBot="1">
      <c r="A33" s="370"/>
      <c r="B33" s="371" t="s">
        <v>62</v>
      </c>
      <c r="C33" s="372">
        <f>'Récapitulatif des récoltes'!$C$31</f>
        <v>8.83</v>
      </c>
      <c r="D33" s="373">
        <f>'Récapitulatif des récoltes'!$D$31</f>
        <v>0</v>
      </c>
      <c r="E33" s="374">
        <f>'Récapitulatif des récoltes'!$E$31</f>
        <v>5.25</v>
      </c>
      <c r="F33" s="375">
        <f>'Production du lait'!$J$31</f>
        <v>0</v>
      </c>
      <c r="G33" s="375">
        <f>'Production du lait'!$E$31</f>
        <v>0</v>
      </c>
      <c r="H33" s="374">
        <f>'Production du lait'!$I$31</f>
        <v>0</v>
      </c>
      <c r="I33" s="375">
        <f>'Mouvements des troupeaux'!$Q$30</f>
        <v>0</v>
      </c>
      <c r="J33" s="375">
        <f>'Mouvements des troupeaux'!$R$30</f>
        <v>0</v>
      </c>
      <c r="K33" s="375">
        <f>'Mouvements des troupeaux'!$E$30</f>
        <v>0</v>
      </c>
      <c r="L33" s="372">
        <f t="shared" si="0"/>
        <v>8.83</v>
      </c>
      <c r="M33" s="375">
        <f t="shared" si="0"/>
        <v>0</v>
      </c>
      <c r="N33" s="374">
        <f t="shared" si="0"/>
        <v>5.25</v>
      </c>
    </row>
    <row r="34" spans="1:14" ht="21.75" customHeight="1" thickBot="1">
      <c r="A34" s="370" t="s">
        <v>15</v>
      </c>
      <c r="B34" s="383"/>
      <c r="C34" s="372">
        <f aca="true" t="shared" si="1" ref="C34:N34">SUM(C8:C33)</f>
        <v>1270.3699999999997</v>
      </c>
      <c r="D34" s="373">
        <f t="shared" si="1"/>
        <v>0</v>
      </c>
      <c r="E34" s="384">
        <f t="shared" si="1"/>
        <v>1085.4</v>
      </c>
      <c r="F34" s="385">
        <f t="shared" si="1"/>
        <v>0</v>
      </c>
      <c r="G34" s="385">
        <f t="shared" si="1"/>
        <v>0</v>
      </c>
      <c r="H34" s="384">
        <f t="shared" si="1"/>
        <v>0</v>
      </c>
      <c r="I34" s="385">
        <f t="shared" si="1"/>
        <v>0</v>
      </c>
      <c r="J34" s="386">
        <f t="shared" si="1"/>
        <v>0</v>
      </c>
      <c r="K34" s="375">
        <f t="shared" si="1"/>
        <v>0</v>
      </c>
      <c r="L34" s="372">
        <f t="shared" si="1"/>
        <v>1270.3699999999997</v>
      </c>
      <c r="M34" s="375">
        <f t="shared" si="1"/>
        <v>0</v>
      </c>
      <c r="N34" s="374">
        <f t="shared" si="1"/>
        <v>1085.4</v>
      </c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defaultGridColor="0" zoomScale="85" zoomScaleNormal="85" colorId="37" workbookViewId="0" topLeftCell="A1">
      <pane ySplit="4" topLeftCell="MZI28" activePane="bottomLeft" state="frozen"/>
      <selection pane="topLeft" activeCell="M36" sqref="M36"/>
      <selection pane="bottomLeft" activeCell="A1" sqref="A1"/>
    </sheetView>
  </sheetViews>
  <sheetFormatPr defaultColWidth="11.00390625" defaultRowHeight="21.75" customHeight="1"/>
  <cols>
    <col min="1" max="1" width="14.00390625" style="8" customWidth="1"/>
    <col min="2" max="3" width="10.75390625" style="8" customWidth="1"/>
    <col min="4" max="4" width="14.75390625" style="8" customWidth="1"/>
    <col min="5" max="16384" width="10.75390625" style="8" customWidth="1"/>
  </cols>
  <sheetData>
    <row r="1" spans="1:8" ht="21.75" customHeight="1">
      <c r="A1" s="57" t="s">
        <v>2</v>
      </c>
      <c r="B1" s="58"/>
      <c r="C1" s="58"/>
      <c r="D1" s="58"/>
      <c r="E1" s="58"/>
      <c r="F1" s="59" t="s">
        <v>88</v>
      </c>
      <c r="G1" s="58"/>
      <c r="H1" s="58"/>
    </row>
    <row r="2" spans="1:8" ht="21.75" customHeight="1" thickBot="1">
      <c r="A2" s="57" t="s">
        <v>4</v>
      </c>
      <c r="B2" s="58"/>
      <c r="C2" s="58"/>
      <c r="D2" s="58"/>
      <c r="E2" s="58"/>
      <c r="G2" s="58"/>
      <c r="H2" s="58"/>
    </row>
    <row r="3" spans="1:10" ht="15" customHeight="1">
      <c r="A3" s="60" t="s">
        <v>89</v>
      </c>
      <c r="B3" s="61"/>
      <c r="C3" s="61" t="s">
        <v>90</v>
      </c>
      <c r="D3" s="61" t="s">
        <v>91</v>
      </c>
      <c r="E3" s="61" t="s">
        <v>91</v>
      </c>
      <c r="F3" s="62" t="s">
        <v>92</v>
      </c>
      <c r="G3" s="63"/>
      <c r="H3" s="64" t="s">
        <v>197</v>
      </c>
      <c r="I3" s="63" t="s">
        <v>198</v>
      </c>
      <c r="J3" s="65"/>
    </row>
    <row r="4" spans="1:10" ht="21.75" customHeight="1" thickBot="1">
      <c r="A4" s="66" t="s">
        <v>199</v>
      </c>
      <c r="B4" s="67" t="s">
        <v>8</v>
      </c>
      <c r="C4" s="68" t="s">
        <v>199</v>
      </c>
      <c r="D4" s="69" t="s">
        <v>200</v>
      </c>
      <c r="E4" s="69" t="s">
        <v>201</v>
      </c>
      <c r="F4" s="69" t="s">
        <v>202</v>
      </c>
      <c r="G4" s="69" t="s">
        <v>203</v>
      </c>
      <c r="H4" s="70" t="s">
        <v>204</v>
      </c>
      <c r="I4" s="71" t="s">
        <v>91</v>
      </c>
      <c r="J4" s="72" t="s">
        <v>18</v>
      </c>
    </row>
    <row r="5" spans="1:10" ht="21.75" customHeight="1">
      <c r="A5" s="73" t="s">
        <v>63</v>
      </c>
      <c r="B5" s="74" t="s">
        <v>20</v>
      </c>
      <c r="C5" s="75" t="s">
        <v>205</v>
      </c>
      <c r="D5" s="75">
        <v>6</v>
      </c>
      <c r="E5" s="75">
        <v>6</v>
      </c>
      <c r="F5" s="75">
        <v>0</v>
      </c>
      <c r="G5" s="76">
        <v>0</v>
      </c>
      <c r="H5" s="77">
        <v>2.4</v>
      </c>
      <c r="I5" s="78">
        <v>0</v>
      </c>
      <c r="J5" s="79">
        <f aca="true" t="shared" si="0" ref="J5:J36">IF(D5=0,"?,000",PRODUCT(I5*H5/D5))</f>
        <v>0</v>
      </c>
    </row>
    <row r="6" spans="1:10" ht="21.75" customHeight="1">
      <c r="A6" s="73" t="s">
        <v>64</v>
      </c>
      <c r="B6" s="74" t="s">
        <v>20</v>
      </c>
      <c r="C6" s="75" t="s">
        <v>205</v>
      </c>
      <c r="D6" s="75">
        <v>38</v>
      </c>
      <c r="E6" s="75">
        <v>38</v>
      </c>
      <c r="F6" s="75">
        <v>0</v>
      </c>
      <c r="G6" s="76">
        <v>0</v>
      </c>
      <c r="H6" s="77">
        <v>26.6</v>
      </c>
      <c r="I6" s="78">
        <v>0</v>
      </c>
      <c r="J6" s="79">
        <f t="shared" si="0"/>
        <v>0</v>
      </c>
    </row>
    <row r="7" spans="1:10" ht="21.75" customHeight="1">
      <c r="A7" s="73" t="s">
        <v>69</v>
      </c>
      <c r="B7" s="74" t="s">
        <v>27</v>
      </c>
      <c r="C7" s="75" t="s">
        <v>205</v>
      </c>
      <c r="D7" s="75">
        <v>58</v>
      </c>
      <c r="E7" s="75">
        <v>35</v>
      </c>
      <c r="F7" s="75">
        <v>23</v>
      </c>
      <c r="G7" s="76">
        <v>34.5</v>
      </c>
      <c r="H7" s="77">
        <f>IF(F7=0,"?,000",PRODUCT(D7*G7/F7))</f>
        <v>87</v>
      </c>
      <c r="I7" s="78">
        <v>0</v>
      </c>
      <c r="J7" s="79">
        <f t="shared" si="0"/>
        <v>0</v>
      </c>
    </row>
    <row r="8" spans="1:10" ht="21.75" customHeight="1">
      <c r="A8" s="73" t="s">
        <v>71</v>
      </c>
      <c r="B8" s="74" t="s">
        <v>27</v>
      </c>
      <c r="C8" s="75" t="s">
        <v>205</v>
      </c>
      <c r="D8" s="75">
        <v>13.75</v>
      </c>
      <c r="E8" s="75">
        <v>0</v>
      </c>
      <c r="F8" s="75">
        <v>13.75</v>
      </c>
      <c r="G8" s="76">
        <v>16.5</v>
      </c>
      <c r="H8" s="77">
        <f>IF(F8=0,"?,000",PRODUCT(D8*G8/F8))</f>
        <v>16.5</v>
      </c>
      <c r="I8" s="78">
        <v>0</v>
      </c>
      <c r="J8" s="79">
        <f t="shared" si="0"/>
        <v>0</v>
      </c>
    </row>
    <row r="9" spans="1:10" ht="21.75" customHeight="1">
      <c r="A9" s="73" t="s">
        <v>65</v>
      </c>
      <c r="B9" s="74" t="s">
        <v>29</v>
      </c>
      <c r="C9" s="75" t="s">
        <v>205</v>
      </c>
      <c r="D9" s="75">
        <v>50</v>
      </c>
      <c r="E9" s="75">
        <v>50</v>
      </c>
      <c r="F9" s="75">
        <v>0</v>
      </c>
      <c r="G9" s="76">
        <v>0</v>
      </c>
      <c r="H9" s="77">
        <v>25</v>
      </c>
      <c r="I9" s="78">
        <v>0</v>
      </c>
      <c r="J9" s="79">
        <f t="shared" si="0"/>
        <v>0</v>
      </c>
    </row>
    <row r="10" spans="1:10" ht="21.75" customHeight="1">
      <c r="A10" s="73" t="s">
        <v>66</v>
      </c>
      <c r="B10" s="74" t="s">
        <v>30</v>
      </c>
      <c r="C10" s="75" t="s">
        <v>205</v>
      </c>
      <c r="D10" s="75">
        <v>0.5</v>
      </c>
      <c r="E10" s="75">
        <v>0.5</v>
      </c>
      <c r="F10" s="75">
        <v>0</v>
      </c>
      <c r="G10" s="76">
        <v>0</v>
      </c>
      <c r="H10" s="77">
        <v>0.6</v>
      </c>
      <c r="I10" s="78">
        <v>0</v>
      </c>
      <c r="J10" s="79">
        <f t="shared" si="0"/>
        <v>0</v>
      </c>
    </row>
    <row r="11" spans="1:10" ht="21.75" customHeight="1">
      <c r="A11" s="73" t="s">
        <v>69</v>
      </c>
      <c r="B11" s="74" t="s">
        <v>32</v>
      </c>
      <c r="C11" s="75" t="s">
        <v>205</v>
      </c>
      <c r="D11" s="75">
        <v>6</v>
      </c>
      <c r="E11" s="75">
        <v>2</v>
      </c>
      <c r="F11" s="75">
        <v>4</v>
      </c>
      <c r="G11" s="76">
        <v>4</v>
      </c>
      <c r="H11" s="77">
        <f>IF(F11=0,"?,000",PRODUCT(D11*G11/F11))</f>
        <v>6</v>
      </c>
      <c r="I11" s="78">
        <v>0</v>
      </c>
      <c r="J11" s="79">
        <f t="shared" si="0"/>
        <v>0</v>
      </c>
    </row>
    <row r="12" spans="1:10" ht="21.75" customHeight="1">
      <c r="A12" s="73" t="s">
        <v>67</v>
      </c>
      <c r="B12" s="74" t="s">
        <v>32</v>
      </c>
      <c r="C12" s="75" t="s">
        <v>205</v>
      </c>
      <c r="D12" s="75">
        <v>16</v>
      </c>
      <c r="E12" s="75">
        <v>16</v>
      </c>
      <c r="F12" s="75">
        <v>0</v>
      </c>
      <c r="G12" s="76">
        <v>0</v>
      </c>
      <c r="H12" s="77">
        <v>2</v>
      </c>
      <c r="I12" s="78">
        <v>0</v>
      </c>
      <c r="J12" s="79">
        <f t="shared" si="0"/>
        <v>0</v>
      </c>
    </row>
    <row r="13" spans="1:10" ht="21.75" customHeight="1">
      <c r="A13" s="73" t="s">
        <v>206</v>
      </c>
      <c r="B13" s="74" t="s">
        <v>32</v>
      </c>
      <c r="C13" s="75" t="s">
        <v>205</v>
      </c>
      <c r="D13" s="75">
        <v>20</v>
      </c>
      <c r="E13" s="75">
        <v>20</v>
      </c>
      <c r="F13" s="75">
        <v>0</v>
      </c>
      <c r="G13" s="76">
        <v>0</v>
      </c>
      <c r="H13" s="77">
        <v>0.8</v>
      </c>
      <c r="I13" s="78">
        <v>0</v>
      </c>
      <c r="J13" s="79">
        <f t="shared" si="0"/>
        <v>0</v>
      </c>
    </row>
    <row r="14" spans="1:10" ht="21.75" customHeight="1">
      <c r="A14" s="73" t="s">
        <v>66</v>
      </c>
      <c r="B14" s="74" t="s">
        <v>33</v>
      </c>
      <c r="C14" s="75" t="s">
        <v>205</v>
      </c>
      <c r="D14" s="75">
        <v>0.5</v>
      </c>
      <c r="E14" s="75">
        <v>0.5</v>
      </c>
      <c r="F14" s="75">
        <v>0</v>
      </c>
      <c r="G14" s="76">
        <v>0</v>
      </c>
      <c r="H14" s="77">
        <v>0.6</v>
      </c>
      <c r="I14" s="78">
        <v>0</v>
      </c>
      <c r="J14" s="79">
        <f t="shared" si="0"/>
        <v>0</v>
      </c>
    </row>
    <row r="15" spans="1:10" ht="21.75" customHeight="1">
      <c r="A15" s="73" t="s">
        <v>207</v>
      </c>
      <c r="B15" s="74" t="s">
        <v>33</v>
      </c>
      <c r="C15" s="75" t="s">
        <v>205</v>
      </c>
      <c r="D15" s="75">
        <v>3</v>
      </c>
      <c r="E15" s="75">
        <v>3</v>
      </c>
      <c r="F15" s="75">
        <v>0</v>
      </c>
      <c r="G15" s="76">
        <v>0</v>
      </c>
      <c r="H15" s="77">
        <v>0.75</v>
      </c>
      <c r="I15" s="78">
        <v>0</v>
      </c>
      <c r="J15" s="79">
        <f t="shared" si="0"/>
        <v>0</v>
      </c>
    </row>
    <row r="16" spans="1:10" ht="21.75" customHeight="1">
      <c r="A16" s="73" t="s">
        <v>208</v>
      </c>
      <c r="B16" s="74" t="s">
        <v>36</v>
      </c>
      <c r="C16" s="75" t="s">
        <v>209</v>
      </c>
      <c r="D16" s="75">
        <v>20</v>
      </c>
      <c r="E16" s="75">
        <v>0</v>
      </c>
      <c r="F16" s="75">
        <v>20</v>
      </c>
      <c r="G16" s="76">
        <v>100</v>
      </c>
      <c r="H16" s="77">
        <f>IF(F16=0,"?,000",PRODUCT(D16*G16/F16))</f>
        <v>100</v>
      </c>
      <c r="I16" s="78">
        <v>0</v>
      </c>
      <c r="J16" s="79">
        <f t="shared" si="0"/>
        <v>0</v>
      </c>
    </row>
    <row r="17" spans="1:10" ht="21.75" customHeight="1">
      <c r="A17" s="73" t="s">
        <v>206</v>
      </c>
      <c r="B17" s="74" t="s">
        <v>36</v>
      </c>
      <c r="C17" s="75" t="s">
        <v>205</v>
      </c>
      <c r="D17" s="75">
        <v>2</v>
      </c>
      <c r="E17" s="75">
        <v>2</v>
      </c>
      <c r="F17" s="75">
        <v>0</v>
      </c>
      <c r="G17" s="76">
        <v>0</v>
      </c>
      <c r="H17" s="77">
        <v>1</v>
      </c>
      <c r="I17" s="78">
        <v>0</v>
      </c>
      <c r="J17" s="79">
        <f t="shared" si="0"/>
        <v>0</v>
      </c>
    </row>
    <row r="18" spans="1:10" ht="21.75" customHeight="1">
      <c r="A18" s="73" t="s">
        <v>72</v>
      </c>
      <c r="B18" s="74" t="s">
        <v>36</v>
      </c>
      <c r="C18" s="75" t="s">
        <v>205</v>
      </c>
      <c r="D18" s="75">
        <v>1</v>
      </c>
      <c r="E18" s="75">
        <v>1</v>
      </c>
      <c r="F18" s="75">
        <v>0</v>
      </c>
      <c r="G18" s="76">
        <v>0</v>
      </c>
      <c r="H18" s="77">
        <v>0.45</v>
      </c>
      <c r="I18" s="78">
        <v>0</v>
      </c>
      <c r="J18" s="79">
        <f t="shared" si="0"/>
        <v>0</v>
      </c>
    </row>
    <row r="19" spans="1:10" ht="21.75" customHeight="1">
      <c r="A19" s="73" t="s">
        <v>206</v>
      </c>
      <c r="B19" s="74" t="s">
        <v>39</v>
      </c>
      <c r="C19" s="75" t="s">
        <v>205</v>
      </c>
      <c r="D19" s="75">
        <v>10</v>
      </c>
      <c r="E19" s="75">
        <v>10</v>
      </c>
      <c r="F19" s="75">
        <v>0</v>
      </c>
      <c r="G19" s="76">
        <v>0</v>
      </c>
      <c r="H19" s="77">
        <v>5</v>
      </c>
      <c r="I19" s="78">
        <v>0</v>
      </c>
      <c r="J19" s="79">
        <f t="shared" si="0"/>
        <v>0</v>
      </c>
    </row>
    <row r="20" spans="1:10" ht="21.75" customHeight="1">
      <c r="A20" s="73" t="s">
        <v>206</v>
      </c>
      <c r="B20" s="74" t="s">
        <v>40</v>
      </c>
      <c r="C20" s="75" t="s">
        <v>205</v>
      </c>
      <c r="D20" s="75">
        <v>6</v>
      </c>
      <c r="E20" s="75">
        <v>6</v>
      </c>
      <c r="F20" s="75">
        <v>0</v>
      </c>
      <c r="G20" s="76">
        <v>0</v>
      </c>
      <c r="H20" s="77">
        <v>2.4</v>
      </c>
      <c r="I20" s="78">
        <v>0</v>
      </c>
      <c r="J20" s="79">
        <f t="shared" si="0"/>
        <v>0</v>
      </c>
    </row>
    <row r="21" spans="1:10" ht="21.75" customHeight="1">
      <c r="A21" s="73" t="s">
        <v>206</v>
      </c>
      <c r="B21" s="74" t="s">
        <v>40</v>
      </c>
      <c r="C21" s="75" t="s">
        <v>205</v>
      </c>
      <c r="D21" s="75">
        <v>14</v>
      </c>
      <c r="E21" s="75">
        <v>14</v>
      </c>
      <c r="F21" s="75">
        <v>0</v>
      </c>
      <c r="G21" s="76">
        <v>0</v>
      </c>
      <c r="H21" s="77">
        <v>5.6</v>
      </c>
      <c r="I21" s="78">
        <v>0</v>
      </c>
      <c r="J21" s="79">
        <f t="shared" si="0"/>
        <v>0</v>
      </c>
    </row>
    <row r="22" spans="1:10" ht="21.75" customHeight="1">
      <c r="A22" s="73" t="s">
        <v>66</v>
      </c>
      <c r="B22" s="74" t="s">
        <v>40</v>
      </c>
      <c r="C22" s="75" t="s">
        <v>205</v>
      </c>
      <c r="D22" s="75">
        <v>1</v>
      </c>
      <c r="E22" s="75">
        <v>1</v>
      </c>
      <c r="F22" s="75">
        <v>0</v>
      </c>
      <c r="G22" s="76">
        <v>0</v>
      </c>
      <c r="H22" s="77">
        <v>1</v>
      </c>
      <c r="I22" s="78">
        <v>0</v>
      </c>
      <c r="J22" s="79">
        <f t="shared" si="0"/>
        <v>0</v>
      </c>
    </row>
    <row r="23" spans="1:10" ht="21.75" customHeight="1">
      <c r="A23" s="73" t="s">
        <v>73</v>
      </c>
      <c r="B23" s="74" t="s">
        <v>40</v>
      </c>
      <c r="C23" s="75" t="s">
        <v>205</v>
      </c>
      <c r="D23" s="75">
        <v>2</v>
      </c>
      <c r="E23" s="75">
        <v>2</v>
      </c>
      <c r="F23" s="75">
        <v>0</v>
      </c>
      <c r="G23" s="76">
        <v>0</v>
      </c>
      <c r="H23" s="77">
        <v>0.6</v>
      </c>
      <c r="I23" s="78">
        <v>0</v>
      </c>
      <c r="J23" s="79">
        <f t="shared" si="0"/>
        <v>0</v>
      </c>
    </row>
    <row r="24" spans="1:10" ht="21.75" customHeight="1">
      <c r="A24" s="73" t="s">
        <v>208</v>
      </c>
      <c r="B24" s="74" t="s">
        <v>42</v>
      </c>
      <c r="C24" s="75" t="s">
        <v>209</v>
      </c>
      <c r="D24" s="75">
        <v>7</v>
      </c>
      <c r="E24" s="75">
        <v>1</v>
      </c>
      <c r="F24" s="75">
        <v>6</v>
      </c>
      <c r="G24" s="76">
        <v>36</v>
      </c>
      <c r="H24" s="77">
        <f aca="true" t="shared" si="1" ref="H24:H29">IF(F24=0,"?,000",PRODUCT(D24*G24/F24))</f>
        <v>42</v>
      </c>
      <c r="I24" s="78">
        <v>0</v>
      </c>
      <c r="J24" s="79">
        <f t="shared" si="0"/>
        <v>0</v>
      </c>
    </row>
    <row r="25" spans="1:10" ht="21.75" customHeight="1">
      <c r="A25" s="73" t="s">
        <v>206</v>
      </c>
      <c r="B25" s="74" t="s">
        <v>42</v>
      </c>
      <c r="C25" s="75" t="s">
        <v>205</v>
      </c>
      <c r="D25" s="75">
        <v>1500</v>
      </c>
      <c r="E25" s="75">
        <v>0</v>
      </c>
      <c r="F25" s="75">
        <v>1500</v>
      </c>
      <c r="G25" s="76">
        <v>800</v>
      </c>
      <c r="H25" s="77">
        <f t="shared" si="1"/>
        <v>800</v>
      </c>
      <c r="I25" s="78">
        <v>0</v>
      </c>
      <c r="J25" s="79">
        <f t="shared" si="0"/>
        <v>0</v>
      </c>
    </row>
    <row r="26" spans="1:10" ht="21.75" customHeight="1">
      <c r="A26" s="73" t="s">
        <v>71</v>
      </c>
      <c r="B26" s="74" t="s">
        <v>42</v>
      </c>
      <c r="C26" s="75" t="s">
        <v>205</v>
      </c>
      <c r="D26" s="75">
        <v>7.5</v>
      </c>
      <c r="E26" s="75">
        <v>0</v>
      </c>
      <c r="F26" s="75">
        <v>7.5</v>
      </c>
      <c r="G26" s="76">
        <v>6</v>
      </c>
      <c r="H26" s="77">
        <f t="shared" si="1"/>
        <v>6</v>
      </c>
      <c r="I26" s="78">
        <v>0</v>
      </c>
      <c r="J26" s="79">
        <f t="shared" si="0"/>
        <v>0</v>
      </c>
    </row>
    <row r="27" spans="1:10" ht="21.75" customHeight="1">
      <c r="A27" s="73" t="s">
        <v>210</v>
      </c>
      <c r="B27" s="74" t="s">
        <v>42</v>
      </c>
      <c r="C27" s="75" t="s">
        <v>205</v>
      </c>
      <c r="D27" s="75">
        <v>40</v>
      </c>
      <c r="E27" s="75">
        <v>34</v>
      </c>
      <c r="F27" s="75">
        <v>6</v>
      </c>
      <c r="G27" s="76">
        <v>0.6</v>
      </c>
      <c r="H27" s="77">
        <f t="shared" si="1"/>
        <v>4</v>
      </c>
      <c r="I27" s="78">
        <v>0</v>
      </c>
      <c r="J27" s="79">
        <f t="shared" si="0"/>
        <v>0</v>
      </c>
    </row>
    <row r="28" spans="1:10" ht="21.75" customHeight="1">
      <c r="A28" s="73" t="s">
        <v>71</v>
      </c>
      <c r="B28" s="74" t="s">
        <v>46</v>
      </c>
      <c r="C28" s="75" t="s">
        <v>205</v>
      </c>
      <c r="D28" s="75">
        <v>4</v>
      </c>
      <c r="E28" s="75">
        <v>0</v>
      </c>
      <c r="F28" s="75">
        <v>4</v>
      </c>
      <c r="G28" s="76">
        <v>3</v>
      </c>
      <c r="H28" s="77">
        <f t="shared" si="1"/>
        <v>3</v>
      </c>
      <c r="I28" s="78">
        <v>0</v>
      </c>
      <c r="J28" s="79">
        <f t="shared" si="0"/>
        <v>0</v>
      </c>
    </row>
    <row r="29" spans="1:10" ht="21.75" customHeight="1">
      <c r="A29" s="73" t="s">
        <v>210</v>
      </c>
      <c r="B29" s="74" t="s">
        <v>46</v>
      </c>
      <c r="C29" s="75" t="s">
        <v>205</v>
      </c>
      <c r="D29" s="75">
        <v>30</v>
      </c>
      <c r="E29" s="75">
        <v>10</v>
      </c>
      <c r="F29" s="75">
        <v>20</v>
      </c>
      <c r="G29" s="76">
        <v>4</v>
      </c>
      <c r="H29" s="77">
        <f t="shared" si="1"/>
        <v>6</v>
      </c>
      <c r="I29" s="78">
        <v>0</v>
      </c>
      <c r="J29" s="79">
        <f t="shared" si="0"/>
        <v>0</v>
      </c>
    </row>
    <row r="30" spans="1:10" ht="21.75" customHeight="1">
      <c r="A30" s="73" t="s">
        <v>66</v>
      </c>
      <c r="B30" s="74" t="s">
        <v>46</v>
      </c>
      <c r="C30" s="75" t="s">
        <v>205</v>
      </c>
      <c r="D30" s="75">
        <v>0.5</v>
      </c>
      <c r="E30" s="75">
        <v>0.5</v>
      </c>
      <c r="F30" s="75">
        <v>0</v>
      </c>
      <c r="G30" s="76">
        <v>0</v>
      </c>
      <c r="H30" s="77">
        <v>0.3</v>
      </c>
      <c r="I30" s="78">
        <v>0</v>
      </c>
      <c r="J30" s="79">
        <f t="shared" si="0"/>
        <v>0</v>
      </c>
    </row>
    <row r="31" spans="1:10" ht="21.75" customHeight="1">
      <c r="A31" s="73" t="s">
        <v>206</v>
      </c>
      <c r="B31" s="74" t="s">
        <v>48</v>
      </c>
      <c r="C31" s="75" t="s">
        <v>205</v>
      </c>
      <c r="D31" s="75">
        <v>42</v>
      </c>
      <c r="E31" s="75">
        <v>42</v>
      </c>
      <c r="F31" s="75">
        <v>0</v>
      </c>
      <c r="G31" s="76">
        <v>0</v>
      </c>
      <c r="H31" s="77">
        <v>22.4</v>
      </c>
      <c r="I31" s="78">
        <v>0</v>
      </c>
      <c r="J31" s="79">
        <f t="shared" si="0"/>
        <v>0</v>
      </c>
    </row>
    <row r="32" spans="1:10" ht="21.75" customHeight="1">
      <c r="A32" s="73" t="s">
        <v>66</v>
      </c>
      <c r="B32" s="74" t="s">
        <v>48</v>
      </c>
      <c r="C32" s="75" t="s">
        <v>205</v>
      </c>
      <c r="D32" s="75">
        <v>2</v>
      </c>
      <c r="E32" s="75">
        <v>2</v>
      </c>
      <c r="F32" s="75">
        <v>0</v>
      </c>
      <c r="G32" s="76">
        <v>0</v>
      </c>
      <c r="H32" s="77">
        <v>1.2</v>
      </c>
      <c r="I32" s="78">
        <v>0</v>
      </c>
      <c r="J32" s="79">
        <f t="shared" si="0"/>
        <v>0</v>
      </c>
    </row>
    <row r="33" spans="1:10" ht="21.75" customHeight="1">
      <c r="A33" s="73" t="s">
        <v>66</v>
      </c>
      <c r="B33" s="74" t="s">
        <v>49</v>
      </c>
      <c r="C33" s="75" t="s">
        <v>205</v>
      </c>
      <c r="D33" s="75">
        <v>2.5</v>
      </c>
      <c r="E33" s="75">
        <v>2.5</v>
      </c>
      <c r="F33" s="75">
        <v>0</v>
      </c>
      <c r="G33" s="76">
        <v>0</v>
      </c>
      <c r="H33" s="77">
        <v>1.5</v>
      </c>
      <c r="I33" s="78">
        <v>0</v>
      </c>
      <c r="J33" s="79">
        <f t="shared" si="0"/>
        <v>0</v>
      </c>
    </row>
    <row r="34" spans="1:10" ht="21.75" customHeight="1">
      <c r="A34" s="73" t="s">
        <v>66</v>
      </c>
      <c r="B34" s="74" t="s">
        <v>52</v>
      </c>
      <c r="C34" s="75" t="s">
        <v>205</v>
      </c>
      <c r="D34" s="75">
        <v>1.5</v>
      </c>
      <c r="E34" s="75">
        <v>1.5</v>
      </c>
      <c r="F34" s="75">
        <v>0</v>
      </c>
      <c r="G34" s="76">
        <v>0</v>
      </c>
      <c r="H34" s="77">
        <v>1.2</v>
      </c>
      <c r="I34" s="78">
        <v>0</v>
      </c>
      <c r="J34" s="79">
        <f t="shared" si="0"/>
        <v>0</v>
      </c>
    </row>
    <row r="35" spans="1:10" ht="21.75" customHeight="1">
      <c r="A35" s="73" t="s">
        <v>79</v>
      </c>
      <c r="B35" s="75" t="s">
        <v>54</v>
      </c>
      <c r="C35" s="75" t="s">
        <v>205</v>
      </c>
      <c r="D35" s="75">
        <v>14.4</v>
      </c>
      <c r="E35" s="75">
        <v>14.4</v>
      </c>
      <c r="F35" s="75">
        <v>0</v>
      </c>
      <c r="G35" s="76">
        <v>0</v>
      </c>
      <c r="H35" s="77">
        <v>2.16</v>
      </c>
      <c r="I35" s="78">
        <v>0</v>
      </c>
      <c r="J35" s="79">
        <f t="shared" si="0"/>
        <v>0</v>
      </c>
    </row>
    <row r="36" spans="1:10" ht="21.75" customHeight="1">
      <c r="A36" s="73" t="s">
        <v>66</v>
      </c>
      <c r="B36" s="74" t="s">
        <v>54</v>
      </c>
      <c r="C36" s="75" t="s">
        <v>205</v>
      </c>
      <c r="D36" s="75">
        <v>0.5</v>
      </c>
      <c r="E36" s="75">
        <v>0.5</v>
      </c>
      <c r="F36" s="75">
        <v>0</v>
      </c>
      <c r="G36" s="76">
        <v>0</v>
      </c>
      <c r="H36" s="77">
        <v>0.5</v>
      </c>
      <c r="I36" s="78">
        <v>0</v>
      </c>
      <c r="J36" s="79">
        <f t="shared" si="0"/>
        <v>0</v>
      </c>
    </row>
    <row r="37" spans="1:10" ht="21.75" customHeight="1">
      <c r="A37" s="73" t="s">
        <v>79</v>
      </c>
      <c r="B37" s="75" t="s">
        <v>55</v>
      </c>
      <c r="C37" s="75" t="s">
        <v>205</v>
      </c>
      <c r="D37" s="75">
        <v>16.8</v>
      </c>
      <c r="E37" s="75">
        <v>16.8</v>
      </c>
      <c r="F37" s="75">
        <v>0</v>
      </c>
      <c r="G37" s="76">
        <v>0</v>
      </c>
      <c r="H37" s="77">
        <v>2.52</v>
      </c>
      <c r="I37" s="78">
        <v>0</v>
      </c>
      <c r="J37" s="79">
        <f aca="true" t="shared" si="2" ref="J37:J55">IF(D37=0,"?,000",PRODUCT(I37*H37/D37))</f>
        <v>0</v>
      </c>
    </row>
    <row r="38" spans="1:10" ht="21.75" customHeight="1">
      <c r="A38" s="73" t="s">
        <v>85</v>
      </c>
      <c r="B38" s="75" t="s">
        <v>55</v>
      </c>
      <c r="C38" s="75" t="s">
        <v>205</v>
      </c>
      <c r="D38" s="75">
        <v>200</v>
      </c>
      <c r="E38" s="75">
        <v>0</v>
      </c>
      <c r="F38" s="75">
        <v>200</v>
      </c>
      <c r="G38" s="76">
        <v>12</v>
      </c>
      <c r="H38" s="77">
        <f aca="true" t="shared" si="3" ref="H38:H43">IF(F38=0,"?,000",PRODUCT(D38*G38/F38))</f>
        <v>12</v>
      </c>
      <c r="I38" s="78">
        <v>0</v>
      </c>
      <c r="J38" s="79">
        <f t="shared" si="2"/>
        <v>0</v>
      </c>
    </row>
    <row r="39" spans="1:10" ht="21.75" customHeight="1">
      <c r="A39" s="73" t="s">
        <v>79</v>
      </c>
      <c r="B39" s="75" t="s">
        <v>57</v>
      </c>
      <c r="C39" s="75" t="s">
        <v>205</v>
      </c>
      <c r="D39" s="75">
        <v>48.8</v>
      </c>
      <c r="E39" s="75">
        <v>16.8</v>
      </c>
      <c r="F39" s="75">
        <v>32</v>
      </c>
      <c r="G39" s="76">
        <v>4.8</v>
      </c>
      <c r="H39" s="77">
        <f t="shared" si="3"/>
        <v>7.319999999999999</v>
      </c>
      <c r="I39" s="78">
        <v>0</v>
      </c>
      <c r="J39" s="79">
        <f t="shared" si="2"/>
        <v>0</v>
      </c>
    </row>
    <row r="40" spans="1:10" ht="21.75" customHeight="1">
      <c r="A40" s="73" t="s">
        <v>211</v>
      </c>
      <c r="B40" s="75" t="s">
        <v>57</v>
      </c>
      <c r="C40" s="75" t="s">
        <v>212</v>
      </c>
      <c r="D40" s="75">
        <v>340</v>
      </c>
      <c r="E40" s="75">
        <v>0</v>
      </c>
      <c r="F40" s="75">
        <v>340</v>
      </c>
      <c r="G40" s="76">
        <v>14</v>
      </c>
      <c r="H40" s="77">
        <f t="shared" si="3"/>
        <v>14</v>
      </c>
      <c r="I40" s="78">
        <v>0</v>
      </c>
      <c r="J40" s="79">
        <f t="shared" si="2"/>
        <v>0</v>
      </c>
    </row>
    <row r="41" spans="1:10" ht="21.75" customHeight="1">
      <c r="A41" s="73" t="s">
        <v>78</v>
      </c>
      <c r="B41" s="75" t="s">
        <v>58</v>
      </c>
      <c r="C41" s="75" t="s">
        <v>205</v>
      </c>
      <c r="D41" s="75">
        <v>108</v>
      </c>
      <c r="E41" s="75">
        <v>18</v>
      </c>
      <c r="F41" s="75">
        <v>90</v>
      </c>
      <c r="G41" s="76">
        <v>6</v>
      </c>
      <c r="H41" s="77">
        <f t="shared" si="3"/>
        <v>7.2</v>
      </c>
      <c r="I41" s="78">
        <v>0</v>
      </c>
      <c r="J41" s="79">
        <f t="shared" si="2"/>
        <v>0</v>
      </c>
    </row>
    <row r="42" spans="1:10" ht="21.75" customHeight="1">
      <c r="A42" s="73" t="s">
        <v>79</v>
      </c>
      <c r="B42" s="75" t="s">
        <v>58</v>
      </c>
      <c r="C42" s="75" t="s">
        <v>205</v>
      </c>
      <c r="D42" s="75">
        <v>24</v>
      </c>
      <c r="E42" s="75">
        <v>4</v>
      </c>
      <c r="F42" s="75">
        <v>20</v>
      </c>
      <c r="G42" s="76">
        <v>6</v>
      </c>
      <c r="H42" s="77">
        <f t="shared" si="3"/>
        <v>7.2</v>
      </c>
      <c r="I42" s="78">
        <v>0</v>
      </c>
      <c r="J42" s="79">
        <f t="shared" si="2"/>
        <v>0</v>
      </c>
    </row>
    <row r="43" spans="1:10" ht="21.75" customHeight="1">
      <c r="A43" s="73" t="s">
        <v>85</v>
      </c>
      <c r="B43" s="75" t="s">
        <v>58</v>
      </c>
      <c r="C43" s="75" t="s">
        <v>205</v>
      </c>
      <c r="D43" s="75">
        <v>50</v>
      </c>
      <c r="E43" s="75">
        <v>0</v>
      </c>
      <c r="F43" s="75">
        <v>50</v>
      </c>
      <c r="G43" s="76">
        <v>2.5</v>
      </c>
      <c r="H43" s="77">
        <f t="shared" si="3"/>
        <v>2.5</v>
      </c>
      <c r="I43" s="78">
        <v>0</v>
      </c>
      <c r="J43" s="79">
        <f t="shared" si="2"/>
        <v>0</v>
      </c>
    </row>
    <row r="44" spans="1:10" ht="21.75" customHeight="1">
      <c r="A44" s="73" t="s">
        <v>86</v>
      </c>
      <c r="B44" s="75" t="s">
        <v>58</v>
      </c>
      <c r="C44" s="75" t="s">
        <v>205</v>
      </c>
      <c r="D44" s="75">
        <v>6</v>
      </c>
      <c r="E44" s="75">
        <v>6</v>
      </c>
      <c r="F44" s="75">
        <v>0</v>
      </c>
      <c r="G44" s="76">
        <v>0</v>
      </c>
      <c r="H44" s="77">
        <v>0.72</v>
      </c>
      <c r="I44" s="78">
        <v>0</v>
      </c>
      <c r="J44" s="79">
        <f t="shared" si="2"/>
        <v>0</v>
      </c>
    </row>
    <row r="45" spans="1:10" ht="21.75" customHeight="1">
      <c r="A45" s="73" t="s">
        <v>78</v>
      </c>
      <c r="B45" s="75" t="s">
        <v>59</v>
      </c>
      <c r="C45" s="75" t="s">
        <v>205</v>
      </c>
      <c r="D45" s="75">
        <v>108</v>
      </c>
      <c r="E45" s="75">
        <v>18</v>
      </c>
      <c r="F45" s="75">
        <v>90</v>
      </c>
      <c r="G45" s="76">
        <v>6</v>
      </c>
      <c r="H45" s="77">
        <f>IF(F45=0,"?,000",PRODUCT(D45*G45/F45))</f>
        <v>7.2</v>
      </c>
      <c r="I45" s="78">
        <v>0</v>
      </c>
      <c r="J45" s="79">
        <f t="shared" si="2"/>
        <v>0</v>
      </c>
    </row>
    <row r="46" spans="1:10" ht="21.75" customHeight="1">
      <c r="A46" s="73" t="s">
        <v>79</v>
      </c>
      <c r="B46" s="75" t="s">
        <v>59</v>
      </c>
      <c r="C46" s="75" t="s">
        <v>205</v>
      </c>
      <c r="D46" s="75">
        <v>24</v>
      </c>
      <c r="E46" s="75">
        <v>4</v>
      </c>
      <c r="F46" s="75">
        <v>20</v>
      </c>
      <c r="G46" s="76">
        <v>6</v>
      </c>
      <c r="H46" s="77">
        <f>IF(F46=0,"?,000",PRODUCT(D46*G46/F46))</f>
        <v>7.2</v>
      </c>
      <c r="I46" s="78">
        <v>0</v>
      </c>
      <c r="J46" s="79">
        <f t="shared" si="2"/>
        <v>0</v>
      </c>
    </row>
    <row r="47" spans="1:10" ht="21.75" customHeight="1">
      <c r="A47" s="73" t="s">
        <v>85</v>
      </c>
      <c r="B47" s="75" t="s">
        <v>59</v>
      </c>
      <c r="C47" s="75" t="s">
        <v>205</v>
      </c>
      <c r="D47" s="75">
        <v>50</v>
      </c>
      <c r="E47" s="75">
        <v>0</v>
      </c>
      <c r="F47" s="75">
        <v>50</v>
      </c>
      <c r="G47" s="76">
        <v>2.5</v>
      </c>
      <c r="H47" s="77">
        <f>IF(F47=0,"?,000",PRODUCT(D47*G47/F47))</f>
        <v>2.5</v>
      </c>
      <c r="I47" s="78">
        <v>0</v>
      </c>
      <c r="J47" s="79">
        <f t="shared" si="2"/>
        <v>0</v>
      </c>
    </row>
    <row r="48" spans="1:10" ht="21.75" customHeight="1">
      <c r="A48" s="73" t="s">
        <v>86</v>
      </c>
      <c r="B48" s="75" t="s">
        <v>59</v>
      </c>
      <c r="C48" s="75" t="s">
        <v>205</v>
      </c>
      <c r="D48" s="75">
        <v>6</v>
      </c>
      <c r="E48" s="75">
        <v>6</v>
      </c>
      <c r="F48" s="75">
        <v>0</v>
      </c>
      <c r="G48" s="76">
        <v>0</v>
      </c>
      <c r="H48" s="77">
        <v>0.72</v>
      </c>
      <c r="I48" s="78">
        <v>0</v>
      </c>
      <c r="J48" s="79">
        <f t="shared" si="2"/>
        <v>0</v>
      </c>
    </row>
    <row r="49" spans="1:10" ht="21.75" customHeight="1">
      <c r="A49" s="73" t="s">
        <v>211</v>
      </c>
      <c r="B49" s="75" t="s">
        <v>61</v>
      </c>
      <c r="C49" s="75" t="s">
        <v>205</v>
      </c>
      <c r="D49" s="75">
        <v>42.5</v>
      </c>
      <c r="E49" s="75">
        <v>0</v>
      </c>
      <c r="F49" s="75">
        <v>42.5</v>
      </c>
      <c r="G49" s="76">
        <v>8.5</v>
      </c>
      <c r="H49" s="77">
        <f>IF(F49=0,"?,000",PRODUCT(D49*G49/F49))</f>
        <v>8.5</v>
      </c>
      <c r="I49" s="78">
        <v>0</v>
      </c>
      <c r="J49" s="79">
        <f t="shared" si="2"/>
        <v>0</v>
      </c>
    </row>
    <row r="50" spans="1:10" ht="21.75" customHeight="1">
      <c r="A50" s="73" t="s">
        <v>85</v>
      </c>
      <c r="B50" s="75" t="s">
        <v>61</v>
      </c>
      <c r="C50" s="75" t="s">
        <v>205</v>
      </c>
      <c r="D50" s="75">
        <v>75</v>
      </c>
      <c r="E50" s="75">
        <v>0</v>
      </c>
      <c r="F50" s="75">
        <v>75</v>
      </c>
      <c r="G50" s="76">
        <v>5</v>
      </c>
      <c r="H50" s="77">
        <f>IF(F50=0,"?,000",PRODUCT(D50*G50/F50))</f>
        <v>5</v>
      </c>
      <c r="I50" s="78">
        <v>0</v>
      </c>
      <c r="J50" s="79">
        <f t="shared" si="2"/>
        <v>0</v>
      </c>
    </row>
    <row r="51" spans="1:10" ht="21.75" customHeight="1">
      <c r="A51" s="73" t="s">
        <v>71</v>
      </c>
      <c r="B51" s="75" t="s">
        <v>61</v>
      </c>
      <c r="C51" s="75" t="s">
        <v>205</v>
      </c>
      <c r="D51" s="75">
        <v>2</v>
      </c>
      <c r="E51" s="75">
        <v>0.1</v>
      </c>
      <c r="F51" s="75">
        <v>1.9</v>
      </c>
      <c r="G51" s="76">
        <v>2.25</v>
      </c>
      <c r="H51" s="77">
        <v>2.4</v>
      </c>
      <c r="I51" s="78">
        <v>0</v>
      </c>
      <c r="J51" s="79">
        <f t="shared" si="2"/>
        <v>0</v>
      </c>
    </row>
    <row r="52" spans="1:10" ht="21.75" customHeight="1">
      <c r="A52" s="73" t="s">
        <v>71</v>
      </c>
      <c r="B52" s="75" t="s">
        <v>62</v>
      </c>
      <c r="C52" s="75" t="s">
        <v>205</v>
      </c>
      <c r="D52" s="75">
        <v>4.6</v>
      </c>
      <c r="E52" s="75">
        <v>0.3</v>
      </c>
      <c r="F52" s="75">
        <v>4.4</v>
      </c>
      <c r="G52" s="76">
        <v>5.25</v>
      </c>
      <c r="H52" s="77">
        <v>5.55</v>
      </c>
      <c r="I52" s="78">
        <v>0</v>
      </c>
      <c r="J52" s="79">
        <f t="shared" si="2"/>
        <v>0</v>
      </c>
    </row>
    <row r="53" spans="1:10" ht="21.75" customHeight="1">
      <c r="A53" s="73" t="s">
        <v>64</v>
      </c>
      <c r="B53" s="75" t="s">
        <v>62</v>
      </c>
      <c r="C53" s="75" t="s">
        <v>205</v>
      </c>
      <c r="D53" s="75">
        <v>2</v>
      </c>
      <c r="E53" s="75">
        <v>2</v>
      </c>
      <c r="F53" s="75">
        <v>0</v>
      </c>
      <c r="G53" s="76">
        <v>0</v>
      </c>
      <c r="H53" s="77">
        <v>2</v>
      </c>
      <c r="I53" s="78">
        <v>0</v>
      </c>
      <c r="J53" s="79">
        <f t="shared" si="2"/>
        <v>0</v>
      </c>
    </row>
    <row r="54" spans="1:10" ht="21.75" customHeight="1">
      <c r="A54" s="73" t="s">
        <v>86</v>
      </c>
      <c r="B54" s="75" t="s">
        <v>62</v>
      </c>
      <c r="C54" s="75" t="s">
        <v>205</v>
      </c>
      <c r="D54" s="75">
        <v>6.5</v>
      </c>
      <c r="E54" s="75">
        <v>6.5</v>
      </c>
      <c r="F54" s="75">
        <v>0</v>
      </c>
      <c r="G54" s="76">
        <v>0</v>
      </c>
      <c r="H54" s="77">
        <v>1.04</v>
      </c>
      <c r="I54" s="78">
        <v>0</v>
      </c>
      <c r="J54" s="79">
        <f t="shared" si="2"/>
        <v>0</v>
      </c>
    </row>
    <row r="55" spans="1:10" ht="21.75" customHeight="1" thickBot="1">
      <c r="A55" s="73" t="s">
        <v>79</v>
      </c>
      <c r="B55" s="75" t="s">
        <v>62</v>
      </c>
      <c r="C55" s="75" t="s">
        <v>205</v>
      </c>
      <c r="D55" s="75">
        <v>0.6</v>
      </c>
      <c r="E55" s="75">
        <v>0.6</v>
      </c>
      <c r="F55" s="75">
        <v>0</v>
      </c>
      <c r="G55" s="76">
        <v>0</v>
      </c>
      <c r="H55" s="77">
        <v>0.24</v>
      </c>
      <c r="I55" s="78">
        <v>0</v>
      </c>
      <c r="J55" s="79">
        <f t="shared" si="2"/>
        <v>0</v>
      </c>
    </row>
    <row r="56" spans="1:10" ht="21.75" customHeight="1" thickBot="1">
      <c r="A56" s="80" t="s">
        <v>15</v>
      </c>
      <c r="B56" s="81"/>
      <c r="C56" s="82"/>
      <c r="D56" s="81">
        <f aca="true" t="shared" si="4" ref="D56:J56">SUM(D5:D55)</f>
        <v>3034.45</v>
      </c>
      <c r="E56" s="81">
        <f t="shared" si="4"/>
        <v>414.50000000000006</v>
      </c>
      <c r="F56" s="81">
        <f t="shared" si="4"/>
        <v>2620.05</v>
      </c>
      <c r="G56" s="83">
        <f t="shared" si="4"/>
        <v>1085.4</v>
      </c>
      <c r="H56" s="84">
        <f t="shared" si="4"/>
        <v>1270.3700000000003</v>
      </c>
      <c r="I56" s="81">
        <f t="shared" si="4"/>
        <v>0</v>
      </c>
      <c r="J56" s="85">
        <f t="shared" si="4"/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defaultGridColor="0" zoomScale="85" zoomScaleNormal="85" colorId="37" workbookViewId="0" topLeftCell="A1">
      <pane ySplit="5" topLeftCell="MZI9" activePane="bottomLeft" state="frozen"/>
      <selection pane="topLeft" activeCell="M36" sqref="M36"/>
      <selection pane="bottomLeft" activeCell="A1" sqref="A1"/>
    </sheetView>
  </sheetViews>
  <sheetFormatPr defaultColWidth="11.00390625" defaultRowHeight="21.75" customHeight="1"/>
  <cols>
    <col min="1" max="6" width="10.75390625" style="8" customWidth="1"/>
    <col min="7" max="7" width="15.75390625" style="8" customWidth="1"/>
    <col min="8" max="16384" width="10.75390625" style="8" customWidth="1"/>
  </cols>
  <sheetData>
    <row r="1" spans="1:13" ht="21.75" customHeight="1">
      <c r="A1" s="57" t="s">
        <v>2</v>
      </c>
      <c r="D1" s="59" t="s">
        <v>213</v>
      </c>
      <c r="H1" s="58"/>
      <c r="J1" s="59" t="s">
        <v>214</v>
      </c>
      <c r="L1" s="58"/>
      <c r="M1" s="58"/>
    </row>
    <row r="2" spans="1:13" ht="21.75" customHeight="1">
      <c r="A2" s="57" t="s">
        <v>4</v>
      </c>
      <c r="D2" s="59" t="s">
        <v>215</v>
      </c>
      <c r="H2" s="58"/>
      <c r="J2" s="59"/>
      <c r="L2" s="58"/>
      <c r="M2" s="58"/>
    </row>
    <row r="3" spans="8:13" ht="21.75" customHeight="1" thickBot="1">
      <c r="H3" s="58"/>
      <c r="I3" s="86"/>
      <c r="J3" s="58"/>
      <c r="K3" s="58"/>
      <c r="L3" s="58"/>
      <c r="M3" s="58"/>
    </row>
    <row r="4" spans="1:13" ht="25.5" customHeight="1">
      <c r="A4" s="87" t="s">
        <v>7</v>
      </c>
      <c r="B4" s="88" t="s">
        <v>8</v>
      </c>
      <c r="C4" s="89" t="s">
        <v>216</v>
      </c>
      <c r="D4" s="90"/>
      <c r="E4" s="91" t="s">
        <v>92</v>
      </c>
      <c r="G4" s="92"/>
      <c r="H4" s="62" t="s">
        <v>217</v>
      </c>
      <c r="I4" s="93"/>
      <c r="J4" s="94" t="s">
        <v>218</v>
      </c>
      <c r="K4" s="64" t="s">
        <v>219</v>
      </c>
      <c r="L4" s="62" t="s">
        <v>220</v>
      </c>
      <c r="M4" s="65"/>
    </row>
    <row r="5" spans="1:13" ht="21.75" customHeight="1" thickBot="1">
      <c r="A5" s="19"/>
      <c r="B5" s="20"/>
      <c r="C5" s="95" t="s">
        <v>221</v>
      </c>
      <c r="D5" s="96" t="s">
        <v>222</v>
      </c>
      <c r="E5" s="97" t="s">
        <v>223</v>
      </c>
      <c r="G5" s="98" t="s">
        <v>224</v>
      </c>
      <c r="H5" s="34" t="s">
        <v>91</v>
      </c>
      <c r="I5" s="34" t="s">
        <v>209</v>
      </c>
      <c r="J5" s="99" t="s">
        <v>225</v>
      </c>
      <c r="K5" s="100" t="s">
        <v>226</v>
      </c>
      <c r="L5" s="34" t="s">
        <v>227</v>
      </c>
      <c r="M5" s="101" t="s">
        <v>228</v>
      </c>
    </row>
    <row r="6" spans="1:13" ht="21.75" customHeight="1">
      <c r="A6" s="26" t="s">
        <v>19</v>
      </c>
      <c r="B6" s="27" t="s">
        <v>20</v>
      </c>
      <c r="C6" s="102">
        <v>29</v>
      </c>
      <c r="D6" s="103">
        <v>0</v>
      </c>
      <c r="E6" s="104">
        <v>0</v>
      </c>
      <c r="G6" s="105" t="s">
        <v>86</v>
      </c>
      <c r="H6" s="106">
        <v>18.5</v>
      </c>
      <c r="I6" s="106" t="s">
        <v>205</v>
      </c>
      <c r="J6" s="422">
        <v>0.9</v>
      </c>
      <c r="K6" s="108">
        <f>IF(J6=0,0,PRODUCT(H6/J6))</f>
        <v>20.555555555555554</v>
      </c>
      <c r="L6" s="107">
        <v>2.48</v>
      </c>
      <c r="M6" s="109">
        <f>IF(J6=0,0,PRODUCT(L6/J6))</f>
        <v>2.7555555555555555</v>
      </c>
    </row>
    <row r="7" spans="1:13" ht="21.75" customHeight="1" thickBot="1">
      <c r="A7" s="33"/>
      <c r="B7" s="34" t="s">
        <v>21</v>
      </c>
      <c r="C7" s="110">
        <v>0</v>
      </c>
      <c r="D7" s="111">
        <v>0</v>
      </c>
      <c r="E7" s="112">
        <v>0</v>
      </c>
      <c r="G7" s="105" t="s">
        <v>81</v>
      </c>
      <c r="H7" s="113" t="s">
        <v>229</v>
      </c>
      <c r="I7" s="113"/>
      <c r="J7" s="422">
        <v>0.1125</v>
      </c>
      <c r="K7" s="473" t="s">
        <v>230</v>
      </c>
      <c r="L7" s="474"/>
      <c r="M7" s="109">
        <f>IF(J7=0,0,PRODUCT(L7/J7))</f>
        <v>0</v>
      </c>
    </row>
    <row r="8" spans="1:13" ht="21.75" customHeight="1">
      <c r="A8" s="38" t="s">
        <v>22</v>
      </c>
      <c r="B8" s="39" t="s">
        <v>23</v>
      </c>
      <c r="C8" s="114">
        <v>0</v>
      </c>
      <c r="D8" s="115">
        <v>0</v>
      </c>
      <c r="E8" s="109">
        <v>0</v>
      </c>
      <c r="G8" s="105" t="s">
        <v>67</v>
      </c>
      <c r="H8" s="106">
        <v>16</v>
      </c>
      <c r="I8" s="106" t="s">
        <v>205</v>
      </c>
      <c r="J8" s="422">
        <v>0.2</v>
      </c>
      <c r="K8" s="108">
        <f>IF(J8=0,0,PRODUCT(H8/J8))</f>
        <v>80</v>
      </c>
      <c r="L8" s="107">
        <v>2</v>
      </c>
      <c r="M8" s="109">
        <f>IF(J8=0,0,PRODUCT(L8/J8))</f>
        <v>10</v>
      </c>
    </row>
    <row r="9" spans="1:13" ht="21.75" customHeight="1" thickBot="1">
      <c r="A9" s="33"/>
      <c r="B9" s="34" t="s">
        <v>24</v>
      </c>
      <c r="C9" s="110">
        <v>0</v>
      </c>
      <c r="D9" s="111">
        <v>0</v>
      </c>
      <c r="E9" s="112">
        <v>0</v>
      </c>
      <c r="G9" s="105" t="s">
        <v>87</v>
      </c>
      <c r="H9" s="106" t="s">
        <v>230</v>
      </c>
      <c r="I9" s="106" t="s">
        <v>205</v>
      </c>
      <c r="J9" s="422">
        <v>0.1125</v>
      </c>
      <c r="K9" s="473" t="s">
        <v>231</v>
      </c>
      <c r="L9" s="474"/>
      <c r="M9" s="475"/>
    </row>
    <row r="10" spans="1:13" ht="21.75" customHeight="1">
      <c r="A10" s="38" t="s">
        <v>25</v>
      </c>
      <c r="B10" s="39" t="s">
        <v>26</v>
      </c>
      <c r="C10" s="114">
        <v>0</v>
      </c>
      <c r="D10" s="115">
        <v>0</v>
      </c>
      <c r="E10" s="109">
        <v>0</v>
      </c>
      <c r="G10" s="105" t="s">
        <v>232</v>
      </c>
      <c r="H10" s="106">
        <v>38</v>
      </c>
      <c r="I10" s="106" t="s">
        <v>205</v>
      </c>
      <c r="J10" s="422">
        <v>0.9984</v>
      </c>
      <c r="K10" s="108">
        <f>IF(J10=0,0,PRODUCT(H10/J10))</f>
        <v>38.06089743589744</v>
      </c>
      <c r="L10" s="107">
        <v>26.6</v>
      </c>
      <c r="M10" s="109">
        <f>IF(J10=0,0,PRODUCT(L10/J10))</f>
        <v>26.642628205128208</v>
      </c>
    </row>
    <row r="11" spans="1:13" ht="21.75" customHeight="1" thickBot="1">
      <c r="A11" s="38"/>
      <c r="B11" s="39" t="s">
        <v>27</v>
      </c>
      <c r="C11" s="116">
        <v>103.5</v>
      </c>
      <c r="D11" s="117">
        <v>0</v>
      </c>
      <c r="E11" s="118">
        <v>51</v>
      </c>
      <c r="G11" s="105" t="s">
        <v>233</v>
      </c>
      <c r="H11" s="106">
        <v>2</v>
      </c>
      <c r="I11" s="106" t="s">
        <v>205</v>
      </c>
      <c r="J11" s="422">
        <v>1.2377</v>
      </c>
      <c r="K11" s="108">
        <f>IF(J11=0,0,PRODUCT(H11/J11))</f>
        <v>1.6159004605316312</v>
      </c>
      <c r="L11" s="107">
        <v>2</v>
      </c>
      <c r="M11" s="109">
        <f>IF(J11=0,0,PRODUCT(L11/J11))</f>
        <v>1.6159004605316312</v>
      </c>
    </row>
    <row r="12" spans="1:13" ht="21.75" customHeight="1">
      <c r="A12" s="26" t="s">
        <v>28</v>
      </c>
      <c r="B12" s="45" t="s">
        <v>29</v>
      </c>
      <c r="C12" s="102">
        <v>25</v>
      </c>
      <c r="D12" s="103">
        <v>0</v>
      </c>
      <c r="E12" s="104">
        <v>0</v>
      </c>
      <c r="G12" s="105" t="s">
        <v>85</v>
      </c>
      <c r="H12" s="106">
        <v>375</v>
      </c>
      <c r="I12" s="106" t="s">
        <v>205</v>
      </c>
      <c r="J12" s="422">
        <v>1.6878</v>
      </c>
      <c r="K12" s="108">
        <f>IF(J12=0,0,PRODUCT(H12/J12))</f>
        <v>222.18272307145398</v>
      </c>
      <c r="L12" s="107">
        <v>22</v>
      </c>
      <c r="M12" s="109">
        <f>IF(J12=0,0,PRODUCT(L12/J12))</f>
        <v>13.0347197535253</v>
      </c>
    </row>
    <row r="13" spans="1:13" ht="21.75" customHeight="1" thickBot="1">
      <c r="A13" s="38"/>
      <c r="B13" s="39" t="s">
        <v>30</v>
      </c>
      <c r="C13" s="114">
        <v>0.6</v>
      </c>
      <c r="D13" s="115">
        <v>0</v>
      </c>
      <c r="E13" s="109">
        <v>0</v>
      </c>
      <c r="G13" s="105" t="s">
        <v>72</v>
      </c>
      <c r="H13" s="106">
        <v>1</v>
      </c>
      <c r="I13" s="106" t="s">
        <v>205</v>
      </c>
      <c r="J13" s="421" t="s">
        <v>234</v>
      </c>
      <c r="K13" s="473"/>
      <c r="L13" s="107">
        <v>0.45</v>
      </c>
      <c r="M13" s="109">
        <v>0</v>
      </c>
    </row>
    <row r="14" spans="1:13" ht="21.75" customHeight="1">
      <c r="A14" s="26" t="s">
        <v>31</v>
      </c>
      <c r="B14" s="45" t="s">
        <v>32</v>
      </c>
      <c r="C14" s="102">
        <v>8.8</v>
      </c>
      <c r="D14" s="103">
        <v>0</v>
      </c>
      <c r="E14" s="104">
        <v>4</v>
      </c>
      <c r="G14" s="105" t="s">
        <v>71</v>
      </c>
      <c r="H14" s="106">
        <v>31.85</v>
      </c>
      <c r="I14" s="106" t="s">
        <v>205</v>
      </c>
      <c r="J14" s="422">
        <v>1.1161</v>
      </c>
      <c r="K14" s="108">
        <f>IF(J14=0,0,PRODUCT(H14/J14))</f>
        <v>28.536869456141922</v>
      </c>
      <c r="L14" s="107">
        <v>33.45</v>
      </c>
      <c r="M14" s="109">
        <f>IF(J14=0,0,PRODUCT(L14/J14))</f>
        <v>29.970432756921422</v>
      </c>
    </row>
    <row r="15" spans="1:13" ht="21.75" customHeight="1" thickBot="1">
      <c r="A15" s="38"/>
      <c r="B15" s="39" t="s">
        <v>33</v>
      </c>
      <c r="C15" s="114">
        <v>1.35</v>
      </c>
      <c r="D15" s="115">
        <v>0</v>
      </c>
      <c r="E15" s="109">
        <v>0</v>
      </c>
      <c r="G15" s="105" t="s">
        <v>80</v>
      </c>
      <c r="H15" s="106" t="s">
        <v>230</v>
      </c>
      <c r="I15" s="106" t="s">
        <v>205</v>
      </c>
      <c r="J15" s="422">
        <v>1.9173</v>
      </c>
      <c r="K15" s="473" t="s">
        <v>231</v>
      </c>
      <c r="L15" s="474"/>
      <c r="M15" s="109">
        <f>IF(J15=0,0,PRODUCT(L15/J15))</f>
        <v>0</v>
      </c>
    </row>
    <row r="16" spans="1:13" ht="21.75" customHeight="1">
      <c r="A16" s="26" t="s">
        <v>35</v>
      </c>
      <c r="B16" s="45" t="s">
        <v>36</v>
      </c>
      <c r="C16" s="102">
        <v>101.45</v>
      </c>
      <c r="D16" s="103">
        <v>0</v>
      </c>
      <c r="E16" s="104">
        <v>100</v>
      </c>
      <c r="G16" s="105" t="s">
        <v>73</v>
      </c>
      <c r="H16" s="106">
        <v>2</v>
      </c>
      <c r="I16" s="106" t="s">
        <v>205</v>
      </c>
      <c r="J16" s="421" t="s">
        <v>234</v>
      </c>
      <c r="K16" s="473"/>
      <c r="L16" s="107">
        <v>0.6</v>
      </c>
      <c r="M16" s="109">
        <v>0</v>
      </c>
    </row>
    <row r="17" spans="1:13" ht="21.75" customHeight="1">
      <c r="A17" s="38"/>
      <c r="B17" s="39" t="s">
        <v>39</v>
      </c>
      <c r="C17" s="114">
        <v>5</v>
      </c>
      <c r="D17" s="115">
        <v>0</v>
      </c>
      <c r="E17" s="109">
        <v>0</v>
      </c>
      <c r="G17" s="105" t="s">
        <v>78</v>
      </c>
      <c r="H17" s="106">
        <v>216</v>
      </c>
      <c r="I17" s="106" t="s">
        <v>205</v>
      </c>
      <c r="J17" s="422">
        <v>0.5722</v>
      </c>
      <c r="K17" s="108">
        <f>IF(J17=0,0,PRODUCT(H17/J17))</f>
        <v>377.49038797623206</v>
      </c>
      <c r="L17" s="107">
        <v>14.4</v>
      </c>
      <c r="M17" s="109">
        <f>IF(J17=0,0,PRODUCT(L17/J17))</f>
        <v>25.166025865082137</v>
      </c>
    </row>
    <row r="18" spans="1:13" ht="21.75" customHeight="1" thickBot="1">
      <c r="A18" s="33"/>
      <c r="B18" s="34" t="s">
        <v>40</v>
      </c>
      <c r="C18" s="110">
        <v>9.6</v>
      </c>
      <c r="D18" s="111">
        <v>0</v>
      </c>
      <c r="E18" s="112">
        <v>0</v>
      </c>
      <c r="G18" s="105" t="s">
        <v>63</v>
      </c>
      <c r="H18" s="106">
        <v>6</v>
      </c>
      <c r="I18" s="106" t="s">
        <v>205</v>
      </c>
      <c r="J18" s="422">
        <v>0.45</v>
      </c>
      <c r="K18" s="108">
        <f>IF(J18=0,0,PRODUCT(H18/J18))</f>
        <v>13.333333333333332</v>
      </c>
      <c r="L18" s="107">
        <v>2.4</v>
      </c>
      <c r="M18" s="109">
        <f>IF(J18=0,0,PRODUCT(L18/J18))</f>
        <v>5.333333333333333</v>
      </c>
    </row>
    <row r="19" spans="1:13" ht="21.75" customHeight="1">
      <c r="A19" s="38" t="s">
        <v>41</v>
      </c>
      <c r="B19" s="39" t="s">
        <v>42</v>
      </c>
      <c r="C19" s="114">
        <v>852</v>
      </c>
      <c r="D19" s="115">
        <v>0</v>
      </c>
      <c r="E19" s="109">
        <v>842.6</v>
      </c>
      <c r="G19" s="105" t="s">
        <v>66</v>
      </c>
      <c r="H19" s="106">
        <v>9</v>
      </c>
      <c r="I19" s="106" t="s">
        <v>205</v>
      </c>
      <c r="J19" s="422">
        <v>0.6217</v>
      </c>
      <c r="K19" s="108">
        <f>IF(J19=0,0,PRODUCT(H19/J19))</f>
        <v>14.476435579861668</v>
      </c>
      <c r="L19" s="107">
        <v>6.9</v>
      </c>
      <c r="M19" s="109">
        <f>IF(J19=0,0,PRODUCT(L19/J19))</f>
        <v>11.09860061122728</v>
      </c>
    </row>
    <row r="20" spans="1:13" ht="21.75" customHeight="1" thickBot="1">
      <c r="A20" s="33"/>
      <c r="B20" s="34" t="s">
        <v>46</v>
      </c>
      <c r="C20" s="110">
        <v>9.3</v>
      </c>
      <c r="D20" s="111">
        <v>0</v>
      </c>
      <c r="E20" s="112">
        <v>7</v>
      </c>
      <c r="G20" s="105" t="s">
        <v>65</v>
      </c>
      <c r="H20" s="106">
        <v>50</v>
      </c>
      <c r="I20" s="106" t="s">
        <v>205</v>
      </c>
      <c r="J20" s="422">
        <v>0.258</v>
      </c>
      <c r="K20" s="108">
        <f>IF(J20=0,0,PRODUCT(H20/J20))</f>
        <v>193.7984496124031</v>
      </c>
      <c r="L20" s="107">
        <v>25</v>
      </c>
      <c r="M20" s="109">
        <f>IF(J20=0,0,PRODUCT(L20/J20))</f>
        <v>96.89922480620154</v>
      </c>
    </row>
    <row r="21" spans="1:13" ht="21.75" customHeight="1">
      <c r="A21" s="38" t="s">
        <v>47</v>
      </c>
      <c r="B21" s="39" t="s">
        <v>48</v>
      </c>
      <c r="C21" s="114">
        <v>23.6</v>
      </c>
      <c r="D21" s="115">
        <v>0</v>
      </c>
      <c r="E21" s="109">
        <v>0</v>
      </c>
      <c r="G21" s="105" t="s">
        <v>79</v>
      </c>
      <c r="H21" s="106">
        <v>128.6</v>
      </c>
      <c r="I21" s="106" t="s">
        <v>205</v>
      </c>
      <c r="J21" s="422">
        <v>1.9173</v>
      </c>
      <c r="K21" s="108">
        <f>IF(J21=0,0,PRODUCT(H21/J21))</f>
        <v>67.07348876023575</v>
      </c>
      <c r="L21" s="107">
        <v>26.64</v>
      </c>
      <c r="M21" s="109">
        <f>IF(J21=0,0,PRODUCT(L21/J21))</f>
        <v>13.894539195744015</v>
      </c>
    </row>
    <row r="22" spans="1:13" ht="21.75" customHeight="1" thickBot="1">
      <c r="A22" s="38"/>
      <c r="B22" s="39" t="s">
        <v>49</v>
      </c>
      <c r="C22" s="116">
        <v>1.5</v>
      </c>
      <c r="D22" s="117">
        <v>0</v>
      </c>
      <c r="E22" s="118">
        <v>0</v>
      </c>
      <c r="G22" s="105" t="s">
        <v>83</v>
      </c>
      <c r="H22" s="106" t="s">
        <v>230</v>
      </c>
      <c r="I22" s="106" t="s">
        <v>205</v>
      </c>
      <c r="J22" s="422">
        <v>0.1221</v>
      </c>
      <c r="K22" s="473" t="s">
        <v>231</v>
      </c>
      <c r="L22" s="474"/>
      <c r="M22" s="475"/>
    </row>
    <row r="23" spans="1:13" ht="21.75" customHeight="1" thickBot="1">
      <c r="A23" s="26" t="s">
        <v>50</v>
      </c>
      <c r="B23" s="45" t="s">
        <v>51</v>
      </c>
      <c r="C23" s="102">
        <v>0</v>
      </c>
      <c r="D23" s="103">
        <v>0</v>
      </c>
      <c r="E23" s="104">
        <v>0</v>
      </c>
      <c r="G23" s="105" t="s">
        <v>235</v>
      </c>
      <c r="H23" s="106" t="s">
        <v>236</v>
      </c>
      <c r="I23" s="106" t="s">
        <v>205</v>
      </c>
      <c r="J23" s="422" t="s">
        <v>236</v>
      </c>
      <c r="K23" s="108">
        <v>0</v>
      </c>
      <c r="L23" s="107">
        <v>22.5</v>
      </c>
      <c r="M23" s="109">
        <v>0</v>
      </c>
    </row>
    <row r="24" spans="1:13" ht="21.75" customHeight="1" thickBot="1">
      <c r="A24" s="38"/>
      <c r="B24" s="39" t="s">
        <v>52</v>
      </c>
      <c r="C24" s="114">
        <v>1.2</v>
      </c>
      <c r="D24" s="115">
        <v>0</v>
      </c>
      <c r="E24" s="109">
        <v>0</v>
      </c>
      <c r="G24" s="92" t="s">
        <v>237</v>
      </c>
      <c r="H24" s="62" t="s">
        <v>217</v>
      </c>
      <c r="I24" s="93"/>
      <c r="J24" s="94" t="s">
        <v>238</v>
      </c>
      <c r="K24" s="64" t="s">
        <v>219</v>
      </c>
      <c r="L24" s="62" t="s">
        <v>220</v>
      </c>
      <c r="M24" s="65"/>
    </row>
    <row r="25" spans="1:13" ht="21.75" customHeight="1" thickBot="1">
      <c r="A25" s="26" t="s">
        <v>53</v>
      </c>
      <c r="B25" s="45" t="s">
        <v>54</v>
      </c>
      <c r="C25" s="102">
        <v>2.66</v>
      </c>
      <c r="D25" s="103">
        <v>0</v>
      </c>
      <c r="E25" s="104">
        <v>0</v>
      </c>
      <c r="G25" s="98" t="s">
        <v>239</v>
      </c>
      <c r="H25" s="34" t="s">
        <v>91</v>
      </c>
      <c r="I25" s="34" t="s">
        <v>209</v>
      </c>
      <c r="J25" s="99" t="s">
        <v>240</v>
      </c>
      <c r="K25" s="100" t="s">
        <v>241</v>
      </c>
      <c r="L25" s="34" t="s">
        <v>227</v>
      </c>
      <c r="M25" s="101" t="s">
        <v>242</v>
      </c>
    </row>
    <row r="26" spans="1:13" ht="21.75" customHeight="1" thickBot="1">
      <c r="A26" s="38"/>
      <c r="B26" s="39" t="s">
        <v>55</v>
      </c>
      <c r="C26" s="114">
        <v>14.52</v>
      </c>
      <c r="D26" s="115">
        <v>0</v>
      </c>
      <c r="E26" s="109">
        <v>12</v>
      </c>
      <c r="G26" s="105" t="s">
        <v>243</v>
      </c>
      <c r="H26" s="106">
        <v>64</v>
      </c>
      <c r="I26" s="106" t="s">
        <v>205</v>
      </c>
      <c r="J26" s="119">
        <v>12</v>
      </c>
      <c r="K26" s="108">
        <f>IF(J26=0,0,PRODUCT(H26/J26))</f>
        <v>5.333333333333333</v>
      </c>
      <c r="L26" s="107">
        <v>93</v>
      </c>
      <c r="M26" s="109">
        <f>IF(J26=0,0,PRODUCT(L26/J26))</f>
        <v>7.75</v>
      </c>
    </row>
    <row r="27" spans="1:13" ht="21.75" customHeight="1">
      <c r="A27" s="26" t="s">
        <v>56</v>
      </c>
      <c r="B27" s="45" t="s">
        <v>57</v>
      </c>
      <c r="C27" s="102">
        <v>21.32</v>
      </c>
      <c r="D27" s="103">
        <v>0</v>
      </c>
      <c r="E27" s="104">
        <v>18.8</v>
      </c>
      <c r="G27" s="105" t="s">
        <v>76</v>
      </c>
      <c r="H27" s="106">
        <v>70</v>
      </c>
      <c r="I27" s="106" t="s">
        <v>205</v>
      </c>
      <c r="J27" s="119"/>
      <c r="K27" s="108">
        <f>IF(J27=0,0,PRODUCT(H27/J27))</f>
        <v>0</v>
      </c>
      <c r="L27" s="107">
        <v>10</v>
      </c>
      <c r="M27" s="109">
        <f>IF(J27=0,0,PRODUCT(L27/J27))</f>
        <v>0</v>
      </c>
    </row>
    <row r="28" spans="1:13" ht="21.75" customHeight="1">
      <c r="A28" s="38"/>
      <c r="B28" s="39" t="s">
        <v>58</v>
      </c>
      <c r="C28" s="114">
        <v>17.62</v>
      </c>
      <c r="D28" s="115">
        <v>0</v>
      </c>
      <c r="E28" s="109">
        <v>14.5</v>
      </c>
      <c r="G28" s="105" t="s">
        <v>6</v>
      </c>
      <c r="H28" s="106">
        <v>1594</v>
      </c>
      <c r="I28" s="106" t="s">
        <v>205</v>
      </c>
      <c r="J28" s="119">
        <v>156</v>
      </c>
      <c r="K28" s="108">
        <f>IF(J28=0,0,PRODUCT(H28/J28))</f>
        <v>10.217948717948717</v>
      </c>
      <c r="L28" s="107">
        <v>837.2</v>
      </c>
      <c r="M28" s="109">
        <f>IF(J28=0,0,PRODUCT(L28/J28))</f>
        <v>5.366666666666667</v>
      </c>
    </row>
    <row r="29" spans="1:13" ht="21.75" customHeight="1" thickBot="1">
      <c r="A29" s="33"/>
      <c r="B29" s="34" t="s">
        <v>59</v>
      </c>
      <c r="C29" s="110">
        <v>17.62</v>
      </c>
      <c r="D29" s="111">
        <v>0</v>
      </c>
      <c r="E29" s="112">
        <v>14.5</v>
      </c>
      <c r="G29" s="105" t="s">
        <v>208</v>
      </c>
      <c r="H29" s="106">
        <v>27</v>
      </c>
      <c r="I29" s="106" t="s">
        <v>244</v>
      </c>
      <c r="J29" s="119"/>
      <c r="K29" s="108">
        <f>IF(J29=0,0,PRODUCT(H29/J29))</f>
        <v>0</v>
      </c>
      <c r="L29" s="107">
        <v>142</v>
      </c>
      <c r="M29" s="109">
        <f>IF(J29=0,0,PRODUCT(L29/J29))</f>
        <v>0</v>
      </c>
    </row>
    <row r="30" spans="1:13" ht="21.75" customHeight="1" thickBot="1">
      <c r="A30" s="38" t="s">
        <v>60</v>
      </c>
      <c r="B30" s="39" t="s">
        <v>61</v>
      </c>
      <c r="C30" s="114">
        <v>15.9</v>
      </c>
      <c r="D30" s="115">
        <v>0</v>
      </c>
      <c r="E30" s="109">
        <v>15.75</v>
      </c>
      <c r="G30" s="105" t="s">
        <v>77</v>
      </c>
      <c r="H30" s="106">
        <v>3</v>
      </c>
      <c r="I30" s="106" t="s">
        <v>205</v>
      </c>
      <c r="J30" s="119">
        <v>10</v>
      </c>
      <c r="K30" s="108">
        <f>IF(J30=0,0,PRODUCT(H30/J30))</f>
        <v>0.3</v>
      </c>
      <c r="L30" s="107">
        <v>0.75</v>
      </c>
      <c r="M30" s="109">
        <f>IF(J30=0,0,PRODUCT(L30/J30))</f>
        <v>0.075</v>
      </c>
    </row>
    <row r="31" spans="1:13" ht="21.75" customHeight="1" thickBot="1">
      <c r="A31" s="33"/>
      <c r="B31" s="34" t="s">
        <v>62</v>
      </c>
      <c r="C31" s="110">
        <v>8.83</v>
      </c>
      <c r="D31" s="111">
        <v>0</v>
      </c>
      <c r="E31" s="112">
        <v>5.25</v>
      </c>
      <c r="G31" s="120" t="s">
        <v>15</v>
      </c>
      <c r="H31" s="486">
        <f>SUM(H6:H28,H30)</f>
        <v>2624.95</v>
      </c>
      <c r="I31" s="121"/>
      <c r="J31" s="121"/>
      <c r="K31" s="82"/>
      <c r="L31" s="84">
        <f>SUM(L6:L30)</f>
        <v>1270.3700000000001</v>
      </c>
      <c r="M31" s="122"/>
    </row>
    <row r="32" spans="1:13" ht="21.75" customHeight="1" thickBot="1">
      <c r="A32" s="50" t="s">
        <v>15</v>
      </c>
      <c r="B32" s="51"/>
      <c r="C32" s="110">
        <f>SUM(C6:C31)</f>
        <v>1270.3699999999997</v>
      </c>
      <c r="D32" s="111">
        <f>SUM(D6:D31)</f>
        <v>0</v>
      </c>
      <c r="E32" s="112">
        <f>SUM(E6:E31)</f>
        <v>1085.4</v>
      </c>
      <c r="G32" s="123"/>
      <c r="H32" s="123"/>
      <c r="I32" s="123"/>
      <c r="J32" s="123"/>
      <c r="K32" s="123"/>
      <c r="L32" s="123"/>
      <c r="M32" s="123"/>
    </row>
    <row r="33" spans="7:13" ht="21.75" customHeight="1">
      <c r="G33" s="124" t="s">
        <v>245</v>
      </c>
      <c r="H33" s="125"/>
      <c r="I33" s="125"/>
      <c r="J33" s="126"/>
      <c r="K33" s="126" t="s">
        <v>246</v>
      </c>
      <c r="L33" s="127">
        <f>L31</f>
        <v>1270.3700000000001</v>
      </c>
      <c r="M33" s="128"/>
    </row>
    <row r="34" spans="7:13" ht="21.75" customHeight="1">
      <c r="G34" s="129"/>
      <c r="H34" s="130"/>
      <c r="I34" s="131"/>
      <c r="J34" s="130"/>
      <c r="K34" s="131" t="s">
        <v>247</v>
      </c>
      <c r="L34" s="132">
        <v>2</v>
      </c>
      <c r="M34" s="133"/>
    </row>
    <row r="35" spans="7:13" ht="21.75" customHeight="1" thickBot="1">
      <c r="G35" s="134"/>
      <c r="H35" s="135"/>
      <c r="I35" s="135"/>
      <c r="J35" s="135"/>
      <c r="K35" s="136" t="s">
        <v>248</v>
      </c>
      <c r="L35" s="137">
        <f>IF(L34=0,0,PRODUCT(L33/L34))</f>
        <v>635.1850000000001</v>
      </c>
      <c r="M35" s="138"/>
    </row>
    <row r="36" ht="21.75" customHeight="1">
      <c r="G36" s="8" t="s">
        <v>249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00" verticalDpi="300" orientation="portrait" paperSize="9" scale="5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defaultGridColor="0" zoomScale="85" zoomScaleNormal="85" colorId="37" workbookViewId="0" topLeftCell="A1">
      <pane ySplit="4" topLeftCell="MZI14" activePane="bottomLeft" state="frozen"/>
      <selection pane="topLeft" activeCell="M36" sqref="M36"/>
      <selection pane="bottomLeft" activeCell="A1" sqref="A1"/>
    </sheetView>
  </sheetViews>
  <sheetFormatPr defaultColWidth="11.00390625" defaultRowHeight="24.75" customHeight="1"/>
  <cols>
    <col min="1" max="1" width="10.75390625" style="8" customWidth="1"/>
    <col min="2" max="2" width="7.75390625" style="8" customWidth="1"/>
    <col min="3" max="3" width="34.625" style="8" customWidth="1"/>
    <col min="4" max="4" width="7.75390625" style="8" customWidth="1"/>
    <col min="5" max="5" width="19.125" style="8" customWidth="1"/>
    <col min="6" max="6" width="7.75390625" style="8" customWidth="1"/>
    <col min="7" max="7" width="21.125" style="8" customWidth="1"/>
    <col min="8" max="8" width="9.75390625" style="8" customWidth="1"/>
    <col min="9" max="9" width="7.75390625" style="8" customWidth="1"/>
    <col min="10" max="10" width="10.75390625" style="8" customWidth="1"/>
    <col min="11" max="11" width="9.75390625" style="8" customWidth="1"/>
    <col min="12" max="12" width="7.75390625" style="8" customWidth="1"/>
    <col min="13" max="13" width="10.75390625" style="8" customWidth="1"/>
    <col min="14" max="14" width="7.75390625" style="8" customWidth="1"/>
    <col min="15" max="16384" width="10.75390625" style="8" customWidth="1"/>
  </cols>
  <sheetData>
    <row r="1" spans="1:15" ht="24.75" customHeight="1">
      <c r="A1" s="57" t="s">
        <v>2</v>
      </c>
      <c r="B1" s="58"/>
      <c r="C1" s="58"/>
      <c r="D1" s="58"/>
      <c r="E1" s="59" t="s">
        <v>250</v>
      </c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30" customHeight="1" thickBot="1">
      <c r="A2" s="57" t="s">
        <v>4</v>
      </c>
      <c r="B2" s="58"/>
      <c r="C2" s="58"/>
      <c r="D2" s="58"/>
      <c r="E2" s="139" t="s">
        <v>251</v>
      </c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4.75" customHeight="1">
      <c r="A3" s="92"/>
      <c r="B3" s="140" t="s">
        <v>252</v>
      </c>
      <c r="C3" s="141" t="s">
        <v>253</v>
      </c>
      <c r="D3" s="90"/>
      <c r="E3" s="141" t="s">
        <v>254</v>
      </c>
      <c r="F3" s="90"/>
      <c r="G3" s="141" t="s">
        <v>255</v>
      </c>
      <c r="H3" s="141"/>
      <c r="I3" s="90"/>
      <c r="J3" s="93" t="s">
        <v>256</v>
      </c>
      <c r="K3" s="62"/>
      <c r="L3" s="90"/>
      <c r="M3" s="62" t="s">
        <v>14</v>
      </c>
      <c r="N3" s="142"/>
      <c r="O3" s="143"/>
    </row>
    <row r="4" spans="1:15" ht="27" customHeight="1" thickBot="1">
      <c r="A4" s="98" t="s">
        <v>7</v>
      </c>
      <c r="B4" s="99" t="s">
        <v>257</v>
      </c>
      <c r="C4" s="34" t="s">
        <v>91</v>
      </c>
      <c r="D4" s="34" t="s">
        <v>18</v>
      </c>
      <c r="E4" s="34" t="s">
        <v>91</v>
      </c>
      <c r="F4" s="34" t="s">
        <v>18</v>
      </c>
      <c r="G4" s="34" t="s">
        <v>258</v>
      </c>
      <c r="H4" s="34" t="s">
        <v>91</v>
      </c>
      <c r="I4" s="34" t="s">
        <v>18</v>
      </c>
      <c r="J4" s="34" t="s">
        <v>258</v>
      </c>
      <c r="K4" s="34" t="s">
        <v>91</v>
      </c>
      <c r="L4" s="34" t="s">
        <v>18</v>
      </c>
      <c r="M4" s="34" t="s">
        <v>258</v>
      </c>
      <c r="N4" s="34" t="s">
        <v>18</v>
      </c>
      <c r="O4" s="144" t="s">
        <v>15</v>
      </c>
    </row>
    <row r="5" spans="1:15" ht="24.75" customHeight="1">
      <c r="A5" s="26" t="s">
        <v>19</v>
      </c>
      <c r="B5" s="27" t="s">
        <v>20</v>
      </c>
      <c r="C5" s="145"/>
      <c r="D5" s="146"/>
      <c r="E5" s="145"/>
      <c r="F5" s="146"/>
      <c r="G5" s="145" t="s">
        <v>259</v>
      </c>
      <c r="H5" s="145" t="s">
        <v>260</v>
      </c>
      <c r="I5" s="146">
        <v>19</v>
      </c>
      <c r="J5" s="147"/>
      <c r="K5" s="147"/>
      <c r="L5" s="107"/>
      <c r="M5" s="147"/>
      <c r="N5" s="107"/>
      <c r="O5" s="109">
        <f aca="true" t="shared" si="0" ref="O5:O31">SUM(D5+F5+I5+L5+N5)</f>
        <v>19</v>
      </c>
    </row>
    <row r="6" spans="1:15" ht="24.75" customHeight="1" thickBot="1">
      <c r="A6" s="33"/>
      <c r="B6" s="34" t="s">
        <v>21</v>
      </c>
      <c r="C6" s="148"/>
      <c r="D6" s="149"/>
      <c r="E6" s="148" t="s">
        <v>261</v>
      </c>
      <c r="F6" s="149">
        <v>200</v>
      </c>
      <c r="G6" s="148" t="s">
        <v>259</v>
      </c>
      <c r="H6" s="148" t="s">
        <v>262</v>
      </c>
      <c r="I6" s="149">
        <v>183</v>
      </c>
      <c r="J6" s="148"/>
      <c r="K6" s="148"/>
      <c r="L6" s="149"/>
      <c r="M6" s="148"/>
      <c r="N6" s="149"/>
      <c r="O6" s="112">
        <f t="shared" si="0"/>
        <v>383</v>
      </c>
    </row>
    <row r="7" spans="1:15" ht="24.75" customHeight="1">
      <c r="A7" s="38" t="s">
        <v>22</v>
      </c>
      <c r="B7" s="39" t="s">
        <v>23</v>
      </c>
      <c r="C7" s="147" t="s">
        <v>263</v>
      </c>
      <c r="D7" s="107">
        <v>0</v>
      </c>
      <c r="E7" s="147"/>
      <c r="F7" s="107"/>
      <c r="G7" s="147"/>
      <c r="H7" s="147"/>
      <c r="I7" s="107"/>
      <c r="J7" s="147"/>
      <c r="K7" s="147"/>
      <c r="L7" s="107"/>
      <c r="M7" s="147"/>
      <c r="N7" s="107"/>
      <c r="O7" s="109">
        <f t="shared" si="0"/>
        <v>0</v>
      </c>
    </row>
    <row r="8" spans="1:15" ht="24.75" customHeight="1" thickBot="1">
      <c r="A8" s="33"/>
      <c r="B8" s="34" t="s">
        <v>24</v>
      </c>
      <c r="C8" s="148"/>
      <c r="D8" s="149"/>
      <c r="E8" s="148"/>
      <c r="F8" s="149"/>
      <c r="G8" s="148"/>
      <c r="H8" s="148"/>
      <c r="I8" s="149"/>
      <c r="J8" s="148"/>
      <c r="K8" s="148"/>
      <c r="L8" s="149"/>
      <c r="M8" s="148"/>
      <c r="N8" s="149"/>
      <c r="O8" s="112">
        <f t="shared" si="0"/>
        <v>0</v>
      </c>
    </row>
    <row r="9" spans="1:15" ht="24.75" customHeight="1">
      <c r="A9" s="38" t="s">
        <v>25</v>
      </c>
      <c r="B9" s="39" t="s">
        <v>26</v>
      </c>
      <c r="C9" s="147"/>
      <c r="D9" s="107"/>
      <c r="E9" s="147"/>
      <c r="F9" s="107"/>
      <c r="G9" s="147"/>
      <c r="H9" s="147"/>
      <c r="I9" s="107"/>
      <c r="J9" s="147"/>
      <c r="K9" s="147"/>
      <c r="L9" s="107"/>
      <c r="M9" s="147"/>
      <c r="N9" s="107"/>
      <c r="O9" s="109">
        <f t="shared" si="0"/>
        <v>0</v>
      </c>
    </row>
    <row r="10" spans="1:15" ht="24.75" customHeight="1" thickBot="1">
      <c r="A10" s="38"/>
      <c r="B10" s="39" t="s">
        <v>27</v>
      </c>
      <c r="C10" s="147"/>
      <c r="D10" s="107"/>
      <c r="E10" s="147"/>
      <c r="F10" s="107"/>
      <c r="G10" s="147"/>
      <c r="H10" s="147"/>
      <c r="I10" s="107"/>
      <c r="J10" s="147"/>
      <c r="K10" s="147"/>
      <c r="L10" s="107"/>
      <c r="M10" s="147"/>
      <c r="N10" s="107"/>
      <c r="O10" s="109">
        <f t="shared" si="0"/>
        <v>0</v>
      </c>
    </row>
    <row r="11" spans="1:15" ht="24.75" customHeight="1">
      <c r="A11" s="26" t="s">
        <v>28</v>
      </c>
      <c r="B11" s="45" t="s">
        <v>29</v>
      </c>
      <c r="C11" s="145"/>
      <c r="D11" s="146"/>
      <c r="E11" s="145"/>
      <c r="F11" s="146"/>
      <c r="G11" s="145"/>
      <c r="H11" s="145"/>
      <c r="I11" s="146"/>
      <c r="J11" s="145"/>
      <c r="K11" s="145"/>
      <c r="L11" s="146"/>
      <c r="M11" s="145"/>
      <c r="N11" s="146"/>
      <c r="O11" s="104">
        <f t="shared" si="0"/>
        <v>0</v>
      </c>
    </row>
    <row r="12" spans="1:15" ht="24.75" customHeight="1" thickBot="1">
      <c r="A12" s="38"/>
      <c r="B12" s="39" t="s">
        <v>30</v>
      </c>
      <c r="C12" s="147" t="s">
        <v>264</v>
      </c>
      <c r="D12" s="107">
        <v>0</v>
      </c>
      <c r="E12" s="147"/>
      <c r="F12" s="107"/>
      <c r="G12" s="147" t="s">
        <v>259</v>
      </c>
      <c r="H12" s="147" t="s">
        <v>265</v>
      </c>
      <c r="I12" s="107">
        <v>27.45</v>
      </c>
      <c r="J12" s="147"/>
      <c r="K12" s="147"/>
      <c r="L12" s="107"/>
      <c r="M12" s="147"/>
      <c r="N12" s="107"/>
      <c r="O12" s="109">
        <f t="shared" si="0"/>
        <v>27.45</v>
      </c>
    </row>
    <row r="13" spans="1:15" ht="24.75" customHeight="1">
      <c r="A13" s="26" t="s">
        <v>31</v>
      </c>
      <c r="B13" s="45" t="s">
        <v>32</v>
      </c>
      <c r="C13" s="145"/>
      <c r="D13" s="146"/>
      <c r="E13" s="145"/>
      <c r="F13" s="146"/>
      <c r="G13" s="145"/>
      <c r="H13" s="145"/>
      <c r="I13" s="146"/>
      <c r="J13" s="145"/>
      <c r="K13" s="145"/>
      <c r="L13" s="146"/>
      <c r="M13" s="145"/>
      <c r="N13" s="146"/>
      <c r="O13" s="104">
        <f t="shared" si="0"/>
        <v>0</v>
      </c>
    </row>
    <row r="14" spans="1:15" ht="24.75" customHeight="1" thickBot="1">
      <c r="A14" s="38"/>
      <c r="B14" s="39" t="s">
        <v>33</v>
      </c>
      <c r="C14" s="147"/>
      <c r="D14" s="107"/>
      <c r="E14" s="147"/>
      <c r="F14" s="107"/>
      <c r="G14" s="147"/>
      <c r="H14" s="147"/>
      <c r="I14" s="107"/>
      <c r="J14" s="147"/>
      <c r="K14" s="147"/>
      <c r="L14" s="107"/>
      <c r="M14" s="147"/>
      <c r="N14" s="107"/>
      <c r="O14" s="109">
        <f t="shared" si="0"/>
        <v>0</v>
      </c>
    </row>
    <row r="15" spans="1:15" ht="25.5" customHeight="1">
      <c r="A15" s="26" t="s">
        <v>35</v>
      </c>
      <c r="B15" s="45" t="s">
        <v>36</v>
      </c>
      <c r="C15" s="145"/>
      <c r="D15" s="146"/>
      <c r="E15" s="145" t="s">
        <v>266</v>
      </c>
      <c r="F15" s="146">
        <v>40</v>
      </c>
      <c r="G15" s="145"/>
      <c r="H15" s="145"/>
      <c r="I15" s="146"/>
      <c r="J15" s="145" t="s">
        <v>267</v>
      </c>
      <c r="K15" s="145" t="s">
        <v>268</v>
      </c>
      <c r="L15" s="146">
        <v>11</v>
      </c>
      <c r="M15" s="145"/>
      <c r="N15" s="146"/>
      <c r="O15" s="104">
        <f t="shared" si="0"/>
        <v>51</v>
      </c>
    </row>
    <row r="16" spans="1:15" ht="24.75" customHeight="1">
      <c r="A16" s="38"/>
      <c r="B16" s="39" t="s">
        <v>39</v>
      </c>
      <c r="C16" s="147"/>
      <c r="D16" s="107"/>
      <c r="E16" s="147"/>
      <c r="F16" s="107"/>
      <c r="G16" s="147" t="s">
        <v>269</v>
      </c>
      <c r="H16" s="147" t="s">
        <v>270</v>
      </c>
      <c r="I16" s="107">
        <v>155.75</v>
      </c>
      <c r="J16" s="147" t="s">
        <v>271</v>
      </c>
      <c r="K16" s="147" t="s">
        <v>268</v>
      </c>
      <c r="L16" s="107">
        <v>21</v>
      </c>
      <c r="M16" s="147"/>
      <c r="N16" s="107"/>
      <c r="O16" s="109">
        <f t="shared" si="0"/>
        <v>176.75</v>
      </c>
    </row>
    <row r="17" spans="1:15" ht="24.75" customHeight="1" thickBot="1">
      <c r="A17" s="33"/>
      <c r="B17" s="34" t="s">
        <v>40</v>
      </c>
      <c r="C17" s="148"/>
      <c r="D17" s="149"/>
      <c r="E17" s="148"/>
      <c r="F17" s="149"/>
      <c r="G17" s="148"/>
      <c r="H17" s="148"/>
      <c r="I17" s="149"/>
      <c r="J17" s="148"/>
      <c r="K17" s="148"/>
      <c r="L17" s="149"/>
      <c r="M17" s="148"/>
      <c r="N17" s="149"/>
      <c r="O17" s="112">
        <f t="shared" si="0"/>
        <v>0</v>
      </c>
    </row>
    <row r="18" spans="1:15" ht="24.75" customHeight="1">
      <c r="A18" s="38" t="s">
        <v>41</v>
      </c>
      <c r="B18" s="39" t="s">
        <v>42</v>
      </c>
      <c r="C18" s="147"/>
      <c r="D18" s="107"/>
      <c r="E18" s="147"/>
      <c r="F18" s="107"/>
      <c r="G18" s="147"/>
      <c r="H18" s="147"/>
      <c r="I18" s="107"/>
      <c r="J18" s="147"/>
      <c r="K18" s="147"/>
      <c r="L18" s="107"/>
      <c r="M18" s="147"/>
      <c r="N18" s="107"/>
      <c r="O18" s="109">
        <f t="shared" si="0"/>
        <v>0</v>
      </c>
    </row>
    <row r="19" spans="1:15" ht="24.75" customHeight="1" thickBot="1">
      <c r="A19" s="33"/>
      <c r="B19" s="34" t="s">
        <v>46</v>
      </c>
      <c r="C19" s="148"/>
      <c r="D19" s="149"/>
      <c r="E19" s="148"/>
      <c r="F19" s="149"/>
      <c r="G19" s="148" t="s">
        <v>272</v>
      </c>
      <c r="H19" s="148" t="s">
        <v>262</v>
      </c>
      <c r="I19" s="149">
        <v>189.75</v>
      </c>
      <c r="J19" s="148"/>
      <c r="K19" s="148"/>
      <c r="L19" s="149"/>
      <c r="M19" s="148"/>
      <c r="N19" s="149"/>
      <c r="O19" s="112">
        <f t="shared" si="0"/>
        <v>189.75</v>
      </c>
    </row>
    <row r="20" spans="1:15" ht="25.5" customHeight="1">
      <c r="A20" s="38" t="s">
        <v>47</v>
      </c>
      <c r="B20" s="39" t="s">
        <v>48</v>
      </c>
      <c r="C20" s="147" t="s">
        <v>273</v>
      </c>
      <c r="D20" s="107">
        <v>9.6</v>
      </c>
      <c r="E20" s="147" t="s">
        <v>274</v>
      </c>
      <c r="F20" s="107">
        <v>50</v>
      </c>
      <c r="G20" s="147"/>
      <c r="H20" s="147"/>
      <c r="I20" s="107"/>
      <c r="J20" s="147"/>
      <c r="K20" s="147"/>
      <c r="L20" s="107"/>
      <c r="M20" s="147"/>
      <c r="N20" s="107"/>
      <c r="O20" s="109">
        <f t="shared" si="0"/>
        <v>59.6</v>
      </c>
    </row>
    <row r="21" spans="1:15" ht="25.5" customHeight="1" thickBot="1">
      <c r="A21" s="38"/>
      <c r="B21" s="39" t="s">
        <v>49</v>
      </c>
      <c r="C21" s="147"/>
      <c r="D21" s="107"/>
      <c r="E21" s="147" t="s">
        <v>275</v>
      </c>
      <c r="F21" s="107">
        <v>175</v>
      </c>
      <c r="G21" s="147"/>
      <c r="H21" s="147"/>
      <c r="I21" s="107"/>
      <c r="J21" s="147"/>
      <c r="K21" s="147"/>
      <c r="L21" s="107"/>
      <c r="M21" s="147"/>
      <c r="N21" s="107"/>
      <c r="O21" s="109">
        <f t="shared" si="0"/>
        <v>175</v>
      </c>
    </row>
    <row r="22" spans="1:15" ht="25.5" customHeight="1">
      <c r="A22" s="26" t="s">
        <v>50</v>
      </c>
      <c r="B22" s="45" t="s">
        <v>51</v>
      </c>
      <c r="C22" s="145" t="s">
        <v>276</v>
      </c>
      <c r="D22" s="146">
        <v>15.9</v>
      </c>
      <c r="E22" s="145"/>
      <c r="F22" s="146"/>
      <c r="G22" s="145"/>
      <c r="H22" s="145"/>
      <c r="I22" s="146"/>
      <c r="J22" s="145"/>
      <c r="K22" s="145"/>
      <c r="L22" s="146"/>
      <c r="M22" s="145"/>
      <c r="N22" s="146"/>
      <c r="O22" s="104">
        <f t="shared" si="0"/>
        <v>15.9</v>
      </c>
    </row>
    <row r="23" spans="1:15" ht="24.75" customHeight="1" thickBot="1">
      <c r="A23" s="38"/>
      <c r="B23" s="39" t="s">
        <v>52</v>
      </c>
      <c r="C23" s="147"/>
      <c r="D23" s="107"/>
      <c r="E23" s="147"/>
      <c r="F23" s="107"/>
      <c r="G23" s="147"/>
      <c r="H23" s="147"/>
      <c r="I23" s="107"/>
      <c r="J23" s="147"/>
      <c r="K23" s="147"/>
      <c r="L23" s="107"/>
      <c r="M23" s="147"/>
      <c r="N23" s="107"/>
      <c r="O23" s="109">
        <f t="shared" si="0"/>
        <v>0</v>
      </c>
    </row>
    <row r="24" spans="1:15" ht="24.75" customHeight="1">
      <c r="A24" s="26" t="s">
        <v>53</v>
      </c>
      <c r="B24" s="45" t="s">
        <v>54</v>
      </c>
      <c r="C24" s="145"/>
      <c r="D24" s="146"/>
      <c r="E24" s="145"/>
      <c r="F24" s="146"/>
      <c r="G24" s="145" t="s">
        <v>277</v>
      </c>
      <c r="H24" s="145" t="s">
        <v>278</v>
      </c>
      <c r="I24" s="146">
        <v>0</v>
      </c>
      <c r="J24" s="145"/>
      <c r="K24" s="145"/>
      <c r="L24" s="146"/>
      <c r="M24" s="145"/>
      <c r="N24" s="146"/>
      <c r="O24" s="104">
        <f t="shared" si="0"/>
        <v>0</v>
      </c>
    </row>
    <row r="25" spans="1:15" ht="24.75" customHeight="1" thickBot="1">
      <c r="A25" s="38"/>
      <c r="B25" s="39" t="s">
        <v>55</v>
      </c>
      <c r="C25" s="147" t="s">
        <v>279</v>
      </c>
      <c r="D25" s="107">
        <v>0</v>
      </c>
      <c r="E25" s="147"/>
      <c r="F25" s="107"/>
      <c r="G25" s="147" t="s">
        <v>277</v>
      </c>
      <c r="H25" s="147" t="s">
        <v>260</v>
      </c>
      <c r="I25" s="107">
        <v>0</v>
      </c>
      <c r="J25" s="147"/>
      <c r="K25" s="147"/>
      <c r="L25" s="107"/>
      <c r="M25" s="147"/>
      <c r="N25" s="107"/>
      <c r="O25" s="109">
        <f t="shared" si="0"/>
        <v>0</v>
      </c>
    </row>
    <row r="26" spans="1:15" ht="24.75" customHeight="1">
      <c r="A26" s="26" t="s">
        <v>56</v>
      </c>
      <c r="B26" s="45" t="s">
        <v>57</v>
      </c>
      <c r="C26" s="145"/>
      <c r="D26" s="146"/>
      <c r="E26" s="145"/>
      <c r="F26" s="146"/>
      <c r="G26" s="145"/>
      <c r="H26" s="145"/>
      <c r="I26" s="146"/>
      <c r="J26" s="145"/>
      <c r="K26" s="145"/>
      <c r="L26" s="146"/>
      <c r="M26" s="145"/>
      <c r="N26" s="146"/>
      <c r="O26" s="104">
        <f t="shared" si="0"/>
        <v>0</v>
      </c>
    </row>
    <row r="27" spans="1:15" ht="24.75" customHeight="1">
      <c r="A27" s="38"/>
      <c r="B27" s="39" t="s">
        <v>58</v>
      </c>
      <c r="C27" s="147" t="s">
        <v>280</v>
      </c>
      <c r="D27" s="107">
        <v>0</v>
      </c>
      <c r="E27" s="147"/>
      <c r="F27" s="107"/>
      <c r="G27" s="147"/>
      <c r="H27" s="147"/>
      <c r="I27" s="107"/>
      <c r="J27" s="147"/>
      <c r="K27" s="147"/>
      <c r="L27" s="107"/>
      <c r="M27" s="147"/>
      <c r="N27" s="107"/>
      <c r="O27" s="109">
        <f t="shared" si="0"/>
        <v>0</v>
      </c>
    </row>
    <row r="28" spans="1:15" ht="24.75" customHeight="1" thickBot="1">
      <c r="A28" s="33"/>
      <c r="B28" s="34" t="s">
        <v>59</v>
      </c>
      <c r="C28" s="148" t="s">
        <v>281</v>
      </c>
      <c r="D28" s="149">
        <v>0</v>
      </c>
      <c r="E28" s="148"/>
      <c r="F28" s="149"/>
      <c r="G28" s="148" t="s">
        <v>277</v>
      </c>
      <c r="H28" s="148" t="s">
        <v>260</v>
      </c>
      <c r="I28" s="149">
        <v>0</v>
      </c>
      <c r="J28" s="148"/>
      <c r="K28" s="148"/>
      <c r="L28" s="149"/>
      <c r="M28" s="148"/>
      <c r="N28" s="149"/>
      <c r="O28" s="112">
        <f t="shared" si="0"/>
        <v>0</v>
      </c>
    </row>
    <row r="29" spans="1:15" ht="24.75" customHeight="1">
      <c r="A29" s="38" t="s">
        <v>60</v>
      </c>
      <c r="B29" s="39" t="s">
        <v>61</v>
      </c>
      <c r="C29" s="147"/>
      <c r="D29" s="107"/>
      <c r="E29" s="147" t="s">
        <v>282</v>
      </c>
      <c r="F29" s="107"/>
      <c r="G29" s="147"/>
      <c r="H29" s="147"/>
      <c r="I29" s="107"/>
      <c r="J29" s="147"/>
      <c r="K29" s="147"/>
      <c r="L29" s="107"/>
      <c r="M29" s="147"/>
      <c r="N29" s="107"/>
      <c r="O29" s="109">
        <f t="shared" si="0"/>
        <v>0</v>
      </c>
    </row>
    <row r="30" spans="1:15" ht="24.75" customHeight="1" thickBot="1">
      <c r="A30" s="33"/>
      <c r="B30" s="34" t="s">
        <v>62</v>
      </c>
      <c r="C30" s="148"/>
      <c r="D30" s="149"/>
      <c r="E30" s="148"/>
      <c r="F30" s="149"/>
      <c r="G30" s="148" t="s">
        <v>277</v>
      </c>
      <c r="H30" s="148" t="s">
        <v>283</v>
      </c>
      <c r="I30" s="149">
        <v>0</v>
      </c>
      <c r="J30" s="148"/>
      <c r="K30" s="148"/>
      <c r="L30" s="149"/>
      <c r="M30" s="148"/>
      <c r="N30" s="149"/>
      <c r="O30" s="112">
        <f t="shared" si="0"/>
        <v>0</v>
      </c>
    </row>
    <row r="31" spans="1:15" ht="24.75" customHeight="1" thickBot="1">
      <c r="A31" s="33" t="s">
        <v>15</v>
      </c>
      <c r="B31" s="150"/>
      <c r="C31" s="151"/>
      <c r="D31" s="111">
        <f>SUM(D5:D30)</f>
        <v>25.5</v>
      </c>
      <c r="E31" s="34">
        <f>SUM(E5:E30)</f>
        <v>0</v>
      </c>
      <c r="F31" s="111">
        <f>SUM(F5:F30)</f>
        <v>465</v>
      </c>
      <c r="G31" s="150"/>
      <c r="H31" s="34">
        <f>SUM(H5:H30)</f>
        <v>0</v>
      </c>
      <c r="I31" s="111">
        <f>SUM(I5:I30)</f>
        <v>574.95</v>
      </c>
      <c r="J31" s="150"/>
      <c r="K31" s="34">
        <f>SUM(K5:K30)</f>
        <v>0</v>
      </c>
      <c r="L31" s="111">
        <f>SUM(L5:L30)</f>
        <v>32</v>
      </c>
      <c r="M31" s="150"/>
      <c r="N31" s="111">
        <f>SUM(N5:N30)</f>
        <v>0</v>
      </c>
      <c r="O31" s="112">
        <f t="shared" si="0"/>
        <v>1097.45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00" verticalDpi="300" orientation="portrait" paperSize="9" scale="5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defaultGridColor="0" zoomScale="85" zoomScaleNormal="85" colorId="37" workbookViewId="0" topLeftCell="A1">
      <pane ySplit="4" topLeftCell="MZI9" activePane="bottomLeft" state="frozen"/>
      <selection pane="topLeft" activeCell="M36" sqref="M36"/>
      <selection pane="bottomLeft" activeCell="A1" sqref="A1"/>
    </sheetView>
  </sheetViews>
  <sheetFormatPr defaultColWidth="11.00390625" defaultRowHeight="24.75" customHeight="1"/>
  <cols>
    <col min="1" max="1" width="15.25390625" style="391" customWidth="1"/>
    <col min="2" max="3" width="8.75390625" style="391" customWidth="1"/>
    <col min="4" max="4" width="18.625" style="391" customWidth="1"/>
    <col min="5" max="5" width="8.75390625" style="391" customWidth="1"/>
    <col min="6" max="6" width="10.75390625" style="391" customWidth="1"/>
    <col min="7" max="7" width="9.75390625" style="391" customWidth="1"/>
    <col min="8" max="8" width="8.75390625" style="391" customWidth="1"/>
    <col min="9" max="9" width="13.75390625" style="391" customWidth="1"/>
    <col min="10" max="13" width="8.75390625" style="391" customWidth="1"/>
    <col min="14" max="16384" width="10.75390625" style="391" customWidth="1"/>
  </cols>
  <sheetData>
    <row r="1" spans="1:11" ht="21" customHeight="1">
      <c r="A1" s="387" t="s">
        <v>2</v>
      </c>
      <c r="B1" s="388"/>
      <c r="C1" s="388"/>
      <c r="D1" s="388"/>
      <c r="E1" s="389"/>
      <c r="F1" s="390" t="s">
        <v>284</v>
      </c>
      <c r="G1" s="388"/>
      <c r="H1" s="388"/>
      <c r="I1" s="388"/>
      <c r="J1" s="388"/>
      <c r="K1" s="388"/>
    </row>
    <row r="2" spans="1:11" ht="24.75" customHeight="1" thickBot="1">
      <c r="A2" s="387" t="s">
        <v>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:13" ht="24" customHeight="1">
      <c r="A3" s="392"/>
      <c r="B3" s="393" t="s">
        <v>285</v>
      </c>
      <c r="C3" s="394"/>
      <c r="D3" s="393" t="s">
        <v>253</v>
      </c>
      <c r="E3" s="394"/>
      <c r="F3" s="395" t="s">
        <v>256</v>
      </c>
      <c r="G3" s="396"/>
      <c r="H3" s="394"/>
      <c r="I3" s="396" t="s">
        <v>14</v>
      </c>
      <c r="J3" s="397"/>
      <c r="K3" s="398"/>
      <c r="L3" s="399" t="s">
        <v>286</v>
      </c>
      <c r="M3" s="400"/>
    </row>
    <row r="4" spans="1:14" ht="27" customHeight="1" thickBot="1">
      <c r="A4" s="401" t="s">
        <v>89</v>
      </c>
      <c r="B4" s="402" t="s">
        <v>287</v>
      </c>
      <c r="C4" s="403" t="s">
        <v>221</v>
      </c>
      <c r="D4" s="404" t="s">
        <v>91</v>
      </c>
      <c r="E4" s="403" t="s">
        <v>18</v>
      </c>
      <c r="F4" s="404" t="s">
        <v>258</v>
      </c>
      <c r="G4" s="404" t="s">
        <v>91</v>
      </c>
      <c r="H4" s="403" t="s">
        <v>18</v>
      </c>
      <c r="I4" s="404" t="s">
        <v>258</v>
      </c>
      <c r="J4" s="403" t="s">
        <v>18</v>
      </c>
      <c r="K4" s="405" t="s">
        <v>15</v>
      </c>
      <c r="L4" s="406" t="s">
        <v>288</v>
      </c>
      <c r="M4" s="407" t="s">
        <v>289</v>
      </c>
      <c r="N4" s="476"/>
    </row>
    <row r="5" spans="1:14" ht="24.75" customHeight="1">
      <c r="A5" s="408" t="s">
        <v>86</v>
      </c>
      <c r="B5" s="409">
        <v>0</v>
      </c>
      <c r="C5" s="410">
        <v>4</v>
      </c>
      <c r="D5" s="411"/>
      <c r="E5" s="412"/>
      <c r="F5" s="413"/>
      <c r="G5" s="413"/>
      <c r="H5" s="414"/>
      <c r="I5" s="413"/>
      <c r="J5" s="414"/>
      <c r="K5" s="415">
        <f aca="true" t="shared" si="0" ref="K5:K24">SUM(C5+E5+H5+J5)</f>
        <v>4</v>
      </c>
      <c r="L5" s="416">
        <v>0.9</v>
      </c>
      <c r="M5" s="417">
        <f aca="true" t="shared" si="1" ref="M5:M25">IF(L5=0,0,PRODUCT(K5/L5))</f>
        <v>4.444444444444445</v>
      </c>
      <c r="N5" s="476"/>
    </row>
    <row r="6" spans="1:14" ht="24.75" customHeight="1">
      <c r="A6" s="418" t="s">
        <v>81</v>
      </c>
      <c r="B6" s="419">
        <v>0</v>
      </c>
      <c r="C6" s="420">
        <v>0.25</v>
      </c>
      <c r="D6" s="413"/>
      <c r="E6" s="414"/>
      <c r="F6" s="413"/>
      <c r="G6" s="413"/>
      <c r="H6" s="414"/>
      <c r="I6" s="413"/>
      <c r="J6" s="414"/>
      <c r="K6" s="415">
        <f t="shared" si="0"/>
        <v>0.25</v>
      </c>
      <c r="L6" s="416">
        <v>0.1125</v>
      </c>
      <c r="M6" s="417">
        <f t="shared" si="1"/>
        <v>2.2222222222222223</v>
      </c>
      <c r="N6" s="476"/>
    </row>
    <row r="7" spans="1:14" ht="24.75" customHeight="1">
      <c r="A7" s="418" t="s">
        <v>67</v>
      </c>
      <c r="B7" s="419">
        <v>0</v>
      </c>
      <c r="C7" s="420">
        <v>1.25</v>
      </c>
      <c r="D7" s="413"/>
      <c r="E7" s="414"/>
      <c r="F7" s="413"/>
      <c r="G7" s="413"/>
      <c r="H7" s="414"/>
      <c r="I7" s="413"/>
      <c r="J7" s="414"/>
      <c r="K7" s="415">
        <f t="shared" si="0"/>
        <v>1.25</v>
      </c>
      <c r="L7" s="422">
        <v>0.2</v>
      </c>
      <c r="M7" s="417">
        <f t="shared" si="1"/>
        <v>6.25</v>
      </c>
      <c r="N7" s="476"/>
    </row>
    <row r="8" spans="1:14" ht="24.75" customHeight="1">
      <c r="A8" s="418" t="s">
        <v>87</v>
      </c>
      <c r="B8" s="419">
        <v>0</v>
      </c>
      <c r="C8" s="420">
        <v>0.25</v>
      </c>
      <c r="D8" s="413"/>
      <c r="E8" s="414"/>
      <c r="F8" s="413"/>
      <c r="G8" s="413"/>
      <c r="H8" s="414"/>
      <c r="I8" s="413"/>
      <c r="J8" s="414"/>
      <c r="K8" s="415">
        <f t="shared" si="0"/>
        <v>0.25</v>
      </c>
      <c r="L8" s="416">
        <v>0.1125</v>
      </c>
      <c r="M8" s="417">
        <f t="shared" si="1"/>
        <v>2.2222222222222223</v>
      </c>
      <c r="N8" s="476"/>
    </row>
    <row r="9" spans="1:14" ht="24.75" customHeight="1">
      <c r="A9" s="418" t="s">
        <v>64</v>
      </c>
      <c r="B9" s="419">
        <v>0</v>
      </c>
      <c r="C9" s="420">
        <v>8.5</v>
      </c>
      <c r="D9" s="413" t="s">
        <v>290</v>
      </c>
      <c r="E9" s="414">
        <v>24.6</v>
      </c>
      <c r="F9" s="413"/>
      <c r="G9" s="413"/>
      <c r="H9" s="414"/>
      <c r="I9" s="413"/>
      <c r="J9" s="414"/>
      <c r="K9" s="415">
        <f t="shared" si="0"/>
        <v>33.1</v>
      </c>
      <c r="L9" s="416">
        <v>1.2377</v>
      </c>
      <c r="M9" s="417">
        <f t="shared" si="1"/>
        <v>26.743152621798497</v>
      </c>
      <c r="N9" s="476"/>
    </row>
    <row r="10" spans="1:14" ht="24.75" customHeight="1">
      <c r="A10" s="418" t="s">
        <v>85</v>
      </c>
      <c r="B10" s="419">
        <v>0</v>
      </c>
      <c r="C10" s="420">
        <v>31</v>
      </c>
      <c r="D10" s="413"/>
      <c r="E10" s="414"/>
      <c r="F10" s="413"/>
      <c r="G10" s="413"/>
      <c r="H10" s="414"/>
      <c r="I10" s="413"/>
      <c r="J10" s="414"/>
      <c r="K10" s="415">
        <f t="shared" si="0"/>
        <v>31</v>
      </c>
      <c r="L10" s="416">
        <v>1.6878</v>
      </c>
      <c r="M10" s="417">
        <f t="shared" si="1"/>
        <v>18.367105107240196</v>
      </c>
      <c r="N10" s="476"/>
    </row>
    <row r="11" spans="1:14" ht="24.75" customHeight="1">
      <c r="A11" s="418" t="s">
        <v>72</v>
      </c>
      <c r="B11" s="419">
        <v>0</v>
      </c>
      <c r="C11" s="420">
        <v>0.5</v>
      </c>
      <c r="D11" s="413"/>
      <c r="E11" s="414"/>
      <c r="F11" s="413"/>
      <c r="G11" s="413"/>
      <c r="H11" s="414"/>
      <c r="I11" s="413"/>
      <c r="J11" s="414"/>
      <c r="K11" s="415">
        <f>SUM(C11+E11+H11+J11)</f>
        <v>0.5</v>
      </c>
      <c r="L11" s="416"/>
      <c r="M11" s="417">
        <f t="shared" si="1"/>
        <v>0</v>
      </c>
      <c r="N11" s="476"/>
    </row>
    <row r="12" spans="1:14" ht="24.75" customHeight="1">
      <c r="A12" s="418" t="s">
        <v>71</v>
      </c>
      <c r="B12" s="419">
        <v>0</v>
      </c>
      <c r="C12" s="420">
        <v>19.25</v>
      </c>
      <c r="D12" s="413"/>
      <c r="E12" s="414"/>
      <c r="F12" s="413"/>
      <c r="G12" s="413"/>
      <c r="H12" s="414"/>
      <c r="I12" s="413"/>
      <c r="J12" s="414"/>
      <c r="K12" s="415">
        <f t="shared" si="0"/>
        <v>19.25</v>
      </c>
      <c r="L12" s="416">
        <v>1.1161</v>
      </c>
      <c r="M12" s="417">
        <f t="shared" si="1"/>
        <v>17.24755846250336</v>
      </c>
      <c r="N12" s="476"/>
    </row>
    <row r="13" spans="1:14" ht="24.75" customHeight="1">
      <c r="A13" s="418" t="s">
        <v>80</v>
      </c>
      <c r="B13" s="419">
        <v>0</v>
      </c>
      <c r="C13" s="420">
        <v>30.5</v>
      </c>
      <c r="D13" s="413" t="s">
        <v>291</v>
      </c>
      <c r="E13" s="414">
        <v>0.9</v>
      </c>
      <c r="F13" s="413"/>
      <c r="G13" s="413"/>
      <c r="H13" s="414"/>
      <c r="I13" s="413"/>
      <c r="J13" s="414"/>
      <c r="K13" s="415">
        <f t="shared" si="0"/>
        <v>31.4</v>
      </c>
      <c r="L13" s="416">
        <v>1.9173</v>
      </c>
      <c r="M13" s="417">
        <f t="shared" si="1"/>
        <v>16.377197100088665</v>
      </c>
      <c r="N13" s="476"/>
    </row>
    <row r="14" spans="1:14" ht="24.75" customHeight="1">
      <c r="A14" s="418" t="s">
        <v>73</v>
      </c>
      <c r="B14" s="419">
        <v>0</v>
      </c>
      <c r="C14" s="420">
        <v>0.5</v>
      </c>
      <c r="D14" s="413"/>
      <c r="E14" s="414"/>
      <c r="F14" s="413"/>
      <c r="G14" s="413"/>
      <c r="H14" s="414"/>
      <c r="I14" s="413"/>
      <c r="J14" s="414"/>
      <c r="K14" s="415">
        <f>SUM(C14+E14+H14+J14)</f>
        <v>0.5</v>
      </c>
      <c r="L14" s="416"/>
      <c r="M14" s="417">
        <f t="shared" si="1"/>
        <v>0</v>
      </c>
      <c r="N14" s="476"/>
    </row>
    <row r="15" spans="1:14" ht="24.75" customHeight="1">
      <c r="A15" s="418" t="s">
        <v>78</v>
      </c>
      <c r="B15" s="419">
        <v>0</v>
      </c>
      <c r="C15" s="420">
        <v>30.3</v>
      </c>
      <c r="D15" s="413"/>
      <c r="E15" s="414"/>
      <c r="F15" s="413"/>
      <c r="G15" s="413"/>
      <c r="H15" s="414"/>
      <c r="I15" s="413"/>
      <c r="J15" s="414"/>
      <c r="K15" s="415">
        <f t="shared" si="0"/>
        <v>30.3</v>
      </c>
      <c r="L15" s="416">
        <v>0.5722</v>
      </c>
      <c r="M15" s="417">
        <f t="shared" si="1"/>
        <v>52.953512757777</v>
      </c>
      <c r="N15" s="476"/>
    </row>
    <row r="16" spans="1:14" ht="24.75" customHeight="1">
      <c r="A16" s="418" t="s">
        <v>63</v>
      </c>
      <c r="B16" s="419">
        <v>0</v>
      </c>
      <c r="C16" s="420">
        <v>1</v>
      </c>
      <c r="D16" s="413"/>
      <c r="E16" s="414"/>
      <c r="F16" s="413"/>
      <c r="G16" s="413"/>
      <c r="H16" s="414"/>
      <c r="I16" s="413"/>
      <c r="J16" s="414"/>
      <c r="K16" s="415">
        <f t="shared" si="0"/>
        <v>1</v>
      </c>
      <c r="L16" s="416">
        <v>0.45</v>
      </c>
      <c r="M16" s="417">
        <f t="shared" si="1"/>
        <v>2.2222222222222223</v>
      </c>
      <c r="N16" s="476"/>
    </row>
    <row r="17" spans="1:14" ht="24.75" customHeight="1">
      <c r="A17" s="418" t="s">
        <v>66</v>
      </c>
      <c r="B17" s="419">
        <v>0</v>
      </c>
      <c r="C17" s="420">
        <v>5</v>
      </c>
      <c r="D17" s="413"/>
      <c r="E17" s="414"/>
      <c r="F17" s="413"/>
      <c r="G17" s="413"/>
      <c r="H17" s="414"/>
      <c r="I17" s="413"/>
      <c r="J17" s="414"/>
      <c r="K17" s="415">
        <f t="shared" si="0"/>
        <v>5</v>
      </c>
      <c r="L17" s="422">
        <v>0.6217</v>
      </c>
      <c r="M17" s="417">
        <f t="shared" si="1"/>
        <v>8.042464211034261</v>
      </c>
      <c r="N17" s="476"/>
    </row>
    <row r="18" spans="1:14" ht="24.75" customHeight="1">
      <c r="A18" s="418" t="s">
        <v>65</v>
      </c>
      <c r="B18" s="419">
        <v>0</v>
      </c>
      <c r="C18" s="420">
        <v>3.75</v>
      </c>
      <c r="D18" s="413"/>
      <c r="E18" s="414"/>
      <c r="F18" s="413"/>
      <c r="G18" s="413"/>
      <c r="H18" s="414"/>
      <c r="I18" s="413"/>
      <c r="J18" s="414"/>
      <c r="K18" s="415">
        <f t="shared" si="0"/>
        <v>3.75</v>
      </c>
      <c r="L18" s="421">
        <v>0.258</v>
      </c>
      <c r="M18" s="417">
        <f t="shared" si="1"/>
        <v>14.534883720930232</v>
      </c>
      <c r="N18" s="476"/>
    </row>
    <row r="19" spans="1:14" ht="24.75" customHeight="1">
      <c r="A19" s="418" t="s">
        <v>79</v>
      </c>
      <c r="B19" s="419">
        <v>0</v>
      </c>
      <c r="C19" s="420">
        <v>18.55</v>
      </c>
      <c r="D19" s="413"/>
      <c r="E19" s="414"/>
      <c r="F19" s="413"/>
      <c r="G19" s="413"/>
      <c r="H19" s="414"/>
      <c r="I19" s="413"/>
      <c r="J19" s="414"/>
      <c r="K19" s="415">
        <f t="shared" si="0"/>
        <v>18.55</v>
      </c>
      <c r="L19" s="416">
        <v>1.9173</v>
      </c>
      <c r="M19" s="417">
        <f t="shared" si="1"/>
        <v>9.675063891931362</v>
      </c>
      <c r="N19" s="476"/>
    </row>
    <row r="20" spans="1:14" ht="24.75" customHeight="1">
      <c r="A20" s="418" t="s">
        <v>83</v>
      </c>
      <c r="B20" s="419">
        <v>0</v>
      </c>
      <c r="C20" s="420">
        <v>4.25</v>
      </c>
      <c r="D20" s="413"/>
      <c r="E20" s="414"/>
      <c r="F20" s="413"/>
      <c r="G20" s="413"/>
      <c r="H20" s="414"/>
      <c r="I20" s="413"/>
      <c r="J20" s="414"/>
      <c r="K20" s="415">
        <f t="shared" si="0"/>
        <v>4.25</v>
      </c>
      <c r="L20" s="416">
        <v>0.1221</v>
      </c>
      <c r="M20" s="417">
        <f t="shared" si="1"/>
        <v>34.80753480753481</v>
      </c>
      <c r="N20" s="476"/>
    </row>
    <row r="21" spans="1:14" ht="24.75" customHeight="1">
      <c r="A21" s="418" t="s">
        <v>82</v>
      </c>
      <c r="B21" s="419">
        <v>0</v>
      </c>
      <c r="C21" s="420">
        <v>0.25</v>
      </c>
      <c r="D21" s="413"/>
      <c r="E21" s="414"/>
      <c r="F21" s="413"/>
      <c r="G21" s="413"/>
      <c r="H21" s="414"/>
      <c r="I21" s="413"/>
      <c r="J21" s="414"/>
      <c r="K21" s="415">
        <f t="shared" si="0"/>
        <v>0.25</v>
      </c>
      <c r="L21" s="421"/>
      <c r="M21" s="417">
        <f t="shared" si="1"/>
        <v>0</v>
      </c>
      <c r="N21" s="476"/>
    </row>
    <row r="22" spans="1:15" ht="24.75" customHeight="1">
      <c r="A22" s="418" t="s">
        <v>69</v>
      </c>
      <c r="B22" s="419">
        <v>0</v>
      </c>
      <c r="C22" s="420">
        <v>7.5</v>
      </c>
      <c r="D22" s="413"/>
      <c r="E22" s="414"/>
      <c r="F22" s="413"/>
      <c r="G22" s="413"/>
      <c r="H22" s="414"/>
      <c r="I22" s="413"/>
      <c r="J22" s="414"/>
      <c r="K22" s="415">
        <f t="shared" si="0"/>
        <v>7.5</v>
      </c>
      <c r="L22" s="421"/>
      <c r="M22" s="417">
        <f t="shared" si="1"/>
        <v>0</v>
      </c>
      <c r="N22"/>
      <c r="O22"/>
    </row>
    <row r="23" spans="1:15" ht="24.75" customHeight="1">
      <c r="A23" s="418" t="s">
        <v>76</v>
      </c>
      <c r="B23" s="419">
        <v>0</v>
      </c>
      <c r="C23" s="420">
        <v>4</v>
      </c>
      <c r="D23" s="413"/>
      <c r="E23" s="414"/>
      <c r="F23" s="413" t="s">
        <v>267</v>
      </c>
      <c r="G23" s="413" t="s">
        <v>93</v>
      </c>
      <c r="H23" s="414">
        <v>5.5</v>
      </c>
      <c r="I23" s="413"/>
      <c r="J23" s="414"/>
      <c r="K23" s="415">
        <f t="shared" si="0"/>
        <v>9.5</v>
      </c>
      <c r="L23" s="421"/>
      <c r="M23" s="417">
        <f t="shared" si="1"/>
        <v>0</v>
      </c>
      <c r="N23"/>
      <c r="O23"/>
    </row>
    <row r="24" spans="1:15" ht="24.75" customHeight="1">
      <c r="A24" s="418" t="s">
        <v>6</v>
      </c>
      <c r="B24" s="419">
        <v>7</v>
      </c>
      <c r="C24" s="420">
        <v>270.5</v>
      </c>
      <c r="D24" s="413"/>
      <c r="E24" s="414"/>
      <c r="F24" s="413" t="s">
        <v>267</v>
      </c>
      <c r="G24" s="413" t="s">
        <v>93</v>
      </c>
      <c r="H24" s="414">
        <v>5.5</v>
      </c>
      <c r="I24" s="413" t="s">
        <v>94</v>
      </c>
      <c r="J24" s="414">
        <v>21</v>
      </c>
      <c r="K24" s="415">
        <f t="shared" si="0"/>
        <v>297</v>
      </c>
      <c r="L24" s="421"/>
      <c r="M24" s="417">
        <f>IF(L24=0,0,PRODUCT(K24/L24))</f>
        <v>0</v>
      </c>
      <c r="N24"/>
      <c r="O24"/>
    </row>
    <row r="25" spans="1:15" ht="24.75" customHeight="1">
      <c r="A25" s="418" t="s">
        <v>74</v>
      </c>
      <c r="B25" s="419">
        <v>0</v>
      </c>
      <c r="C25" s="420">
        <v>3.5</v>
      </c>
      <c r="D25" s="413"/>
      <c r="E25" s="414"/>
      <c r="F25" s="413"/>
      <c r="G25" s="413"/>
      <c r="H25" s="414"/>
      <c r="I25" s="413"/>
      <c r="J25" s="414"/>
      <c r="K25" s="415">
        <f>SUM(C25+E25+H25+J25)</f>
        <v>3.5</v>
      </c>
      <c r="L25" s="421"/>
      <c r="M25" s="417">
        <f t="shared" si="1"/>
        <v>0</v>
      </c>
      <c r="N25"/>
      <c r="O25"/>
    </row>
    <row r="26" spans="1:15" ht="24.75" customHeight="1">
      <c r="A26" s="418" t="s">
        <v>75</v>
      </c>
      <c r="B26" s="419">
        <v>0</v>
      </c>
      <c r="C26" s="420">
        <v>1.5</v>
      </c>
      <c r="D26" s="413"/>
      <c r="E26" s="414"/>
      <c r="F26" s="413"/>
      <c r="G26" s="413"/>
      <c r="H26" s="414"/>
      <c r="I26" s="413"/>
      <c r="J26" s="414"/>
      <c r="K26" s="415">
        <f>SUM(C26+E26+H26+J26)</f>
        <v>1.5</v>
      </c>
      <c r="L26" s="421"/>
      <c r="M26" s="417">
        <f>IF(L26=0,0,PRODUCT(K26/L26))</f>
        <v>0</v>
      </c>
      <c r="N26"/>
      <c r="O26"/>
    </row>
    <row r="27" spans="1:13" ht="24.75" customHeight="1">
      <c r="A27" s="418" t="s">
        <v>68</v>
      </c>
      <c r="B27" s="419">
        <v>0</v>
      </c>
      <c r="C27" s="420">
        <v>3.25</v>
      </c>
      <c r="D27" s="413"/>
      <c r="E27" s="414"/>
      <c r="F27" s="413"/>
      <c r="G27" s="413"/>
      <c r="H27" s="414"/>
      <c r="I27" s="413"/>
      <c r="J27" s="414"/>
      <c r="K27" s="415">
        <f>SUM(C27+E27+H27+J27)</f>
        <v>3.25</v>
      </c>
      <c r="L27" s="421"/>
      <c r="M27" s="417">
        <f>IF(L27=0,0,PRODUCT(K27/L27))</f>
        <v>0</v>
      </c>
    </row>
    <row r="28" spans="1:13" ht="24.75" customHeight="1">
      <c r="A28" s="418" t="s">
        <v>77</v>
      </c>
      <c r="B28" s="419">
        <v>0</v>
      </c>
      <c r="C28" s="420">
        <v>1.75</v>
      </c>
      <c r="D28" s="413"/>
      <c r="E28" s="414"/>
      <c r="F28" s="413"/>
      <c r="G28" s="413"/>
      <c r="H28" s="414"/>
      <c r="I28" s="413"/>
      <c r="J28" s="414"/>
      <c r="K28" s="415">
        <f>SUM(C28+E28+H28+J28)</f>
        <v>1.75</v>
      </c>
      <c r="L28" s="421"/>
      <c r="M28" s="417">
        <f>IF(L28=0,0,PRODUCT(K28/L28))</f>
        <v>0</v>
      </c>
    </row>
    <row r="29" spans="1:13" ht="24.75" customHeight="1" thickBot="1">
      <c r="A29" s="423"/>
      <c r="B29" s="424">
        <f>SUM(B5:B28)</f>
        <v>7</v>
      </c>
      <c r="C29" s="425">
        <f>SUM(C5:C28)</f>
        <v>451.1</v>
      </c>
      <c r="D29" s="426"/>
      <c r="E29" s="427">
        <f>SUM(E5:E28)</f>
        <v>25.5</v>
      </c>
      <c r="F29" s="428"/>
      <c r="G29" s="404">
        <f>SUM(G5:G28)</f>
        <v>0</v>
      </c>
      <c r="H29" s="427">
        <f>SUM(H5:H28)</f>
        <v>11</v>
      </c>
      <c r="I29" s="428"/>
      <c r="J29" s="427">
        <f>SUM(J5:J28)</f>
        <v>21</v>
      </c>
      <c r="K29" s="427">
        <f>SUM(C29+E29+H29+J29)</f>
        <v>508.6</v>
      </c>
      <c r="L29" s="429"/>
      <c r="M29" s="430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5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defaultGridColor="0" zoomScale="85" zoomScaleNormal="85" colorId="37" workbookViewId="0" topLeftCell="A1">
      <pane ySplit="5" topLeftCell="MZI14" activePane="bottomLeft" state="frozen"/>
      <selection pane="topLeft" activeCell="M36" sqref="M36"/>
      <selection pane="bottomLeft" activeCell="A1" sqref="A1"/>
    </sheetView>
  </sheetViews>
  <sheetFormatPr defaultColWidth="11.00390625" defaultRowHeight="21.75" customHeight="1"/>
  <cols>
    <col min="1" max="16384" width="11.375" style="8" customWidth="1"/>
  </cols>
  <sheetData>
    <row r="1" spans="1:9" ht="21.75" customHeight="1">
      <c r="A1" s="57" t="s">
        <v>2</v>
      </c>
      <c r="B1" s="58"/>
      <c r="C1" s="58"/>
      <c r="D1" s="58"/>
      <c r="E1" s="58"/>
      <c r="F1" s="59" t="s">
        <v>96</v>
      </c>
      <c r="G1" s="58"/>
      <c r="H1" s="58"/>
      <c r="I1" s="58"/>
    </row>
    <row r="2" spans="1:9" ht="21.75" customHeight="1" thickBot="1">
      <c r="A2" s="57" t="s">
        <v>4</v>
      </c>
      <c r="B2" s="58"/>
      <c r="C2" s="58"/>
      <c r="D2" s="58"/>
      <c r="E2" s="58"/>
      <c r="F2" s="59"/>
      <c r="G2" s="58"/>
      <c r="H2" s="58"/>
      <c r="I2" s="58"/>
    </row>
    <row r="3" spans="1:11" ht="21.75" customHeight="1">
      <c r="A3" s="92"/>
      <c r="B3" s="152"/>
      <c r="C3" s="153" t="s">
        <v>97</v>
      </c>
      <c r="D3" s="141"/>
      <c r="E3" s="141"/>
      <c r="F3" s="154"/>
      <c r="G3" s="141"/>
      <c r="H3" s="141"/>
      <c r="I3" s="90"/>
      <c r="J3" s="155" t="s">
        <v>98</v>
      </c>
      <c r="K3" s="156"/>
    </row>
    <row r="4" spans="1:11" ht="15.75" customHeight="1">
      <c r="A4" s="157" t="s">
        <v>7</v>
      </c>
      <c r="B4" s="158" t="s">
        <v>8</v>
      </c>
      <c r="C4" s="159" t="s">
        <v>99</v>
      </c>
      <c r="D4" s="160"/>
      <c r="E4" s="159" t="s">
        <v>100</v>
      </c>
      <c r="F4" s="160"/>
      <c r="G4" s="159" t="s">
        <v>101</v>
      </c>
      <c r="H4" s="160"/>
      <c r="I4" s="96"/>
      <c r="J4" s="161" t="s">
        <v>102</v>
      </c>
      <c r="K4" s="162" t="s">
        <v>15</v>
      </c>
    </row>
    <row r="5" spans="1:11" ht="18" customHeight="1" thickBot="1">
      <c r="A5" s="163"/>
      <c r="B5" s="70"/>
      <c r="C5" s="34" t="s">
        <v>103</v>
      </c>
      <c r="D5" s="34" t="s">
        <v>18</v>
      </c>
      <c r="E5" s="34" t="s">
        <v>103</v>
      </c>
      <c r="F5" s="34" t="s">
        <v>18</v>
      </c>
      <c r="G5" s="34" t="s">
        <v>104</v>
      </c>
      <c r="H5" s="34" t="s">
        <v>18</v>
      </c>
      <c r="I5" s="100" t="s">
        <v>15</v>
      </c>
      <c r="J5" s="164" t="s">
        <v>18</v>
      </c>
      <c r="K5" s="165"/>
    </row>
    <row r="6" spans="1:11" ht="21.75" customHeight="1">
      <c r="A6" s="26" t="s">
        <v>19</v>
      </c>
      <c r="B6" s="27" t="s">
        <v>20</v>
      </c>
      <c r="C6" s="166"/>
      <c r="D6" s="146">
        <f aca="true" t="shared" si="0" ref="D6:D31">PRODUCT(0.31*C6)</f>
        <v>0</v>
      </c>
      <c r="E6" s="166"/>
      <c r="F6" s="146"/>
      <c r="G6" s="145"/>
      <c r="H6" s="146"/>
      <c r="I6" s="103">
        <f aca="true" t="shared" si="1" ref="I6:I32">SUM(D6+F6+H6)</f>
        <v>0</v>
      </c>
      <c r="J6" s="167"/>
      <c r="K6" s="168">
        <f aca="true" t="shared" si="2" ref="K6:K23">SUM(I6+J6)</f>
        <v>0</v>
      </c>
    </row>
    <row r="7" spans="1:11" ht="21.75" customHeight="1" thickBot="1">
      <c r="A7" s="33"/>
      <c r="B7" s="34" t="s">
        <v>21</v>
      </c>
      <c r="C7" s="169"/>
      <c r="D7" s="149">
        <f t="shared" si="0"/>
        <v>0</v>
      </c>
      <c r="E7" s="169"/>
      <c r="F7" s="149"/>
      <c r="G7" s="148"/>
      <c r="H7" s="149"/>
      <c r="I7" s="111">
        <f t="shared" si="1"/>
        <v>0</v>
      </c>
      <c r="J7" s="170"/>
      <c r="K7" s="37">
        <f t="shared" si="2"/>
        <v>0</v>
      </c>
    </row>
    <row r="8" spans="1:11" ht="21.75" customHeight="1">
      <c r="A8" s="38" t="s">
        <v>22</v>
      </c>
      <c r="B8" s="39" t="s">
        <v>23</v>
      </c>
      <c r="C8" s="106"/>
      <c r="D8" s="107">
        <f t="shared" si="0"/>
        <v>0</v>
      </c>
      <c r="E8" s="106"/>
      <c r="F8" s="107"/>
      <c r="G8" s="147"/>
      <c r="H8" s="107"/>
      <c r="I8" s="115">
        <f t="shared" si="1"/>
        <v>0</v>
      </c>
      <c r="J8" s="167"/>
      <c r="K8" s="168">
        <f t="shared" si="2"/>
        <v>0</v>
      </c>
    </row>
    <row r="9" spans="1:11" ht="21.75" customHeight="1" thickBot="1">
      <c r="A9" s="33"/>
      <c r="B9" s="34" t="s">
        <v>24</v>
      </c>
      <c r="C9" s="169"/>
      <c r="D9" s="149">
        <f t="shared" si="0"/>
        <v>0</v>
      </c>
      <c r="E9" s="169"/>
      <c r="F9" s="149"/>
      <c r="G9" s="148"/>
      <c r="H9" s="149"/>
      <c r="I9" s="111">
        <f t="shared" si="1"/>
        <v>0</v>
      </c>
      <c r="J9" s="170"/>
      <c r="K9" s="37">
        <f t="shared" si="2"/>
        <v>0</v>
      </c>
    </row>
    <row r="10" spans="1:11" ht="21.75" customHeight="1">
      <c r="A10" s="38" t="s">
        <v>25</v>
      </c>
      <c r="B10" s="39" t="s">
        <v>26</v>
      </c>
      <c r="C10" s="106"/>
      <c r="D10" s="107">
        <f t="shared" si="0"/>
        <v>0</v>
      </c>
      <c r="E10" s="106"/>
      <c r="F10" s="107"/>
      <c r="G10" s="147"/>
      <c r="H10" s="107"/>
      <c r="I10" s="115">
        <f t="shared" si="1"/>
        <v>0</v>
      </c>
      <c r="J10" s="167"/>
      <c r="K10" s="168">
        <f t="shared" si="2"/>
        <v>0</v>
      </c>
    </row>
    <row r="11" spans="1:11" ht="21.75" customHeight="1" thickBot="1">
      <c r="A11" s="38"/>
      <c r="B11" s="39" t="s">
        <v>27</v>
      </c>
      <c r="C11" s="106"/>
      <c r="D11" s="107">
        <f t="shared" si="0"/>
        <v>0</v>
      </c>
      <c r="E11" s="106"/>
      <c r="F11" s="107"/>
      <c r="G11" s="147"/>
      <c r="H11" s="107"/>
      <c r="I11" s="115">
        <f t="shared" si="1"/>
        <v>0</v>
      </c>
      <c r="J11" s="167"/>
      <c r="K11" s="168">
        <f t="shared" si="2"/>
        <v>0</v>
      </c>
    </row>
    <row r="12" spans="1:11" ht="21.75" customHeight="1">
      <c r="A12" s="26" t="s">
        <v>28</v>
      </c>
      <c r="B12" s="45" t="s">
        <v>29</v>
      </c>
      <c r="C12" s="166"/>
      <c r="D12" s="146">
        <f t="shared" si="0"/>
        <v>0</v>
      </c>
      <c r="E12" s="166"/>
      <c r="F12" s="146"/>
      <c r="G12" s="145"/>
      <c r="H12" s="146"/>
      <c r="I12" s="103">
        <f t="shared" si="1"/>
        <v>0</v>
      </c>
      <c r="J12" s="171"/>
      <c r="K12" s="46">
        <f t="shared" si="2"/>
        <v>0</v>
      </c>
    </row>
    <row r="13" spans="1:11" ht="21.75" customHeight="1" thickBot="1">
      <c r="A13" s="38"/>
      <c r="B13" s="39" t="s">
        <v>30</v>
      </c>
      <c r="C13" s="106"/>
      <c r="D13" s="107">
        <f t="shared" si="0"/>
        <v>0</v>
      </c>
      <c r="E13" s="106"/>
      <c r="F13" s="107"/>
      <c r="G13" s="147"/>
      <c r="H13" s="107"/>
      <c r="I13" s="115">
        <f t="shared" si="1"/>
        <v>0</v>
      </c>
      <c r="J13" s="167"/>
      <c r="K13" s="168">
        <f t="shared" si="2"/>
        <v>0</v>
      </c>
    </row>
    <row r="14" spans="1:11" ht="21.75" customHeight="1">
      <c r="A14" s="26" t="s">
        <v>31</v>
      </c>
      <c r="B14" s="45" t="s">
        <v>32</v>
      </c>
      <c r="C14" s="166"/>
      <c r="D14" s="146">
        <f t="shared" si="0"/>
        <v>0</v>
      </c>
      <c r="E14" s="166"/>
      <c r="F14" s="146"/>
      <c r="G14" s="145"/>
      <c r="H14" s="146"/>
      <c r="I14" s="103">
        <f t="shared" si="1"/>
        <v>0</v>
      </c>
      <c r="J14" s="171"/>
      <c r="K14" s="46">
        <f t="shared" si="2"/>
        <v>0</v>
      </c>
    </row>
    <row r="15" spans="1:11" ht="21.75" customHeight="1" thickBot="1">
      <c r="A15" s="38"/>
      <c r="B15" s="39" t="s">
        <v>33</v>
      </c>
      <c r="C15" s="106"/>
      <c r="D15" s="107">
        <f t="shared" si="0"/>
        <v>0</v>
      </c>
      <c r="E15" s="106"/>
      <c r="F15" s="107"/>
      <c r="G15" s="147"/>
      <c r="H15" s="107"/>
      <c r="I15" s="115">
        <f t="shared" si="1"/>
        <v>0</v>
      </c>
      <c r="J15" s="167"/>
      <c r="K15" s="168">
        <f t="shared" si="2"/>
        <v>0</v>
      </c>
    </row>
    <row r="16" spans="1:11" ht="21.75" customHeight="1">
      <c r="A16" s="26" t="s">
        <v>35</v>
      </c>
      <c r="B16" s="45" t="s">
        <v>36</v>
      </c>
      <c r="C16" s="166"/>
      <c r="D16" s="146">
        <f t="shared" si="0"/>
        <v>0</v>
      </c>
      <c r="E16" s="166"/>
      <c r="F16" s="146"/>
      <c r="G16" s="145"/>
      <c r="H16" s="146"/>
      <c r="I16" s="103">
        <f t="shared" si="1"/>
        <v>0</v>
      </c>
      <c r="J16" s="171"/>
      <c r="K16" s="46">
        <f t="shared" si="2"/>
        <v>0</v>
      </c>
    </row>
    <row r="17" spans="1:11" ht="21.75" customHeight="1">
      <c r="A17" s="38"/>
      <c r="B17" s="39" t="s">
        <v>39</v>
      </c>
      <c r="C17" s="106"/>
      <c r="D17" s="107">
        <f t="shared" si="0"/>
        <v>0</v>
      </c>
      <c r="E17" s="106"/>
      <c r="F17" s="107"/>
      <c r="G17" s="147"/>
      <c r="H17" s="107"/>
      <c r="I17" s="115">
        <f t="shared" si="1"/>
        <v>0</v>
      </c>
      <c r="J17" s="167"/>
      <c r="K17" s="168">
        <f t="shared" si="2"/>
        <v>0</v>
      </c>
    </row>
    <row r="18" spans="1:11" ht="21.75" customHeight="1" thickBot="1">
      <c r="A18" s="33"/>
      <c r="B18" s="34" t="s">
        <v>40</v>
      </c>
      <c r="C18" s="169"/>
      <c r="D18" s="149">
        <f t="shared" si="0"/>
        <v>0</v>
      </c>
      <c r="E18" s="169"/>
      <c r="F18" s="149"/>
      <c r="G18" s="148"/>
      <c r="H18" s="149"/>
      <c r="I18" s="111">
        <f t="shared" si="1"/>
        <v>0</v>
      </c>
      <c r="J18" s="170"/>
      <c r="K18" s="37">
        <f t="shared" si="2"/>
        <v>0</v>
      </c>
    </row>
    <row r="19" spans="1:11" ht="21.75" customHeight="1">
      <c r="A19" s="38" t="s">
        <v>41</v>
      </c>
      <c r="B19" s="39" t="s">
        <v>42</v>
      </c>
      <c r="C19" s="106"/>
      <c r="D19" s="107">
        <f t="shared" si="0"/>
        <v>0</v>
      </c>
      <c r="E19" s="106"/>
      <c r="F19" s="107"/>
      <c r="G19" s="147"/>
      <c r="H19" s="107"/>
      <c r="I19" s="115">
        <f t="shared" si="1"/>
        <v>0</v>
      </c>
      <c r="J19" s="167"/>
      <c r="K19" s="168">
        <f t="shared" si="2"/>
        <v>0</v>
      </c>
    </row>
    <row r="20" spans="1:11" ht="21.75" customHeight="1" thickBot="1">
      <c r="A20" s="33"/>
      <c r="B20" s="34" t="s">
        <v>46</v>
      </c>
      <c r="C20" s="169"/>
      <c r="D20" s="149">
        <f t="shared" si="0"/>
        <v>0</v>
      </c>
      <c r="E20" s="169"/>
      <c r="F20" s="149"/>
      <c r="G20" s="148"/>
      <c r="H20" s="149"/>
      <c r="I20" s="111">
        <f t="shared" si="1"/>
        <v>0</v>
      </c>
      <c r="J20" s="170"/>
      <c r="K20" s="37">
        <f t="shared" si="2"/>
        <v>0</v>
      </c>
    </row>
    <row r="21" spans="1:11" ht="21.75" customHeight="1">
      <c r="A21" s="38" t="s">
        <v>47</v>
      </c>
      <c r="B21" s="39" t="s">
        <v>48</v>
      </c>
      <c r="C21" s="106"/>
      <c r="D21" s="107">
        <f t="shared" si="0"/>
        <v>0</v>
      </c>
      <c r="E21" s="106"/>
      <c r="F21" s="107"/>
      <c r="G21" s="147"/>
      <c r="H21" s="107"/>
      <c r="I21" s="115">
        <f t="shared" si="1"/>
        <v>0</v>
      </c>
      <c r="J21" s="167"/>
      <c r="K21" s="168">
        <f t="shared" si="2"/>
        <v>0</v>
      </c>
    </row>
    <row r="22" spans="1:11" ht="21.75" customHeight="1" thickBot="1">
      <c r="A22" s="38"/>
      <c r="B22" s="39" t="s">
        <v>49</v>
      </c>
      <c r="C22" s="106"/>
      <c r="D22" s="107">
        <f t="shared" si="0"/>
        <v>0</v>
      </c>
      <c r="E22" s="106"/>
      <c r="F22" s="107"/>
      <c r="G22" s="147"/>
      <c r="H22" s="107"/>
      <c r="I22" s="115">
        <f t="shared" si="1"/>
        <v>0</v>
      </c>
      <c r="J22" s="167"/>
      <c r="K22" s="168">
        <f t="shared" si="2"/>
        <v>0</v>
      </c>
    </row>
    <row r="23" spans="1:11" ht="21.75" customHeight="1">
      <c r="A23" s="26" t="s">
        <v>50</v>
      </c>
      <c r="B23" s="45" t="s">
        <v>51</v>
      </c>
      <c r="C23" s="166"/>
      <c r="D23" s="146">
        <f t="shared" si="0"/>
        <v>0</v>
      </c>
      <c r="E23" s="166"/>
      <c r="F23" s="146"/>
      <c r="G23" s="145"/>
      <c r="H23" s="146"/>
      <c r="I23" s="103">
        <f t="shared" si="1"/>
        <v>0</v>
      </c>
      <c r="J23" s="171"/>
      <c r="K23" s="46">
        <f t="shared" si="2"/>
        <v>0</v>
      </c>
    </row>
    <row r="24" spans="1:11" ht="21.75" customHeight="1" thickBot="1">
      <c r="A24" s="38"/>
      <c r="B24" s="39" t="s">
        <v>52</v>
      </c>
      <c r="C24" s="106"/>
      <c r="D24" s="107">
        <f t="shared" si="0"/>
        <v>0</v>
      </c>
      <c r="E24" s="106"/>
      <c r="F24" s="107"/>
      <c r="G24" s="147"/>
      <c r="H24" s="107"/>
      <c r="I24" s="115">
        <f t="shared" si="1"/>
        <v>0</v>
      </c>
      <c r="J24" s="167" t="s">
        <v>105</v>
      </c>
      <c r="K24" s="168">
        <v>0</v>
      </c>
    </row>
    <row r="25" spans="1:11" ht="21.75" customHeight="1">
      <c r="A25" s="26" t="s">
        <v>53</v>
      </c>
      <c r="B25" s="45" t="s">
        <v>54</v>
      </c>
      <c r="C25" s="166"/>
      <c r="D25" s="146">
        <f t="shared" si="0"/>
        <v>0</v>
      </c>
      <c r="E25" s="166"/>
      <c r="F25" s="146"/>
      <c r="G25" s="145"/>
      <c r="H25" s="146"/>
      <c r="I25" s="103">
        <f t="shared" si="1"/>
        <v>0</v>
      </c>
      <c r="J25" s="171" t="s">
        <v>106</v>
      </c>
      <c r="K25" s="46">
        <v>0</v>
      </c>
    </row>
    <row r="26" spans="1:11" ht="21.75" customHeight="1" thickBot="1">
      <c r="A26" s="38"/>
      <c r="B26" s="39" t="s">
        <v>55</v>
      </c>
      <c r="C26" s="106"/>
      <c r="D26" s="107">
        <f t="shared" si="0"/>
        <v>0</v>
      </c>
      <c r="E26" s="106"/>
      <c r="F26" s="107"/>
      <c r="G26" s="147"/>
      <c r="H26" s="107"/>
      <c r="I26" s="115">
        <f t="shared" si="1"/>
        <v>0</v>
      </c>
      <c r="J26" s="167" t="s">
        <v>107</v>
      </c>
      <c r="K26" s="168">
        <v>0</v>
      </c>
    </row>
    <row r="27" spans="1:11" ht="21.75" customHeight="1">
      <c r="A27" s="26" t="s">
        <v>56</v>
      </c>
      <c r="B27" s="45" t="s">
        <v>57</v>
      </c>
      <c r="C27" s="166"/>
      <c r="D27" s="146">
        <f t="shared" si="0"/>
        <v>0</v>
      </c>
      <c r="E27" s="166"/>
      <c r="F27" s="146"/>
      <c r="G27" s="145"/>
      <c r="H27" s="146"/>
      <c r="I27" s="103">
        <f t="shared" si="1"/>
        <v>0</v>
      </c>
      <c r="J27" s="171" t="s">
        <v>108</v>
      </c>
      <c r="K27" s="46">
        <v>0</v>
      </c>
    </row>
    <row r="28" spans="1:11" ht="21.75" customHeight="1">
      <c r="A28" s="38"/>
      <c r="B28" s="39" t="s">
        <v>58</v>
      </c>
      <c r="C28" s="106"/>
      <c r="D28" s="107">
        <f t="shared" si="0"/>
        <v>0</v>
      </c>
      <c r="E28" s="106"/>
      <c r="F28" s="107"/>
      <c r="G28" s="147"/>
      <c r="H28" s="107"/>
      <c r="I28" s="115">
        <f t="shared" si="1"/>
        <v>0</v>
      </c>
      <c r="J28" s="167"/>
      <c r="K28" s="168">
        <f>SUM(I28+J28)</f>
        <v>0</v>
      </c>
    </row>
    <row r="29" spans="1:11" ht="21.75" customHeight="1" thickBot="1">
      <c r="A29" s="33"/>
      <c r="B29" s="34" t="s">
        <v>59</v>
      </c>
      <c r="C29" s="169"/>
      <c r="D29" s="149">
        <f t="shared" si="0"/>
        <v>0</v>
      </c>
      <c r="E29" s="169"/>
      <c r="F29" s="149"/>
      <c r="G29" s="148"/>
      <c r="H29" s="149"/>
      <c r="I29" s="111">
        <f t="shared" si="1"/>
        <v>0</v>
      </c>
      <c r="J29" s="170"/>
      <c r="K29" s="37">
        <f>SUM(I29+J29)</f>
        <v>0</v>
      </c>
    </row>
    <row r="30" spans="1:11" ht="21.75" customHeight="1">
      <c r="A30" s="38" t="s">
        <v>60</v>
      </c>
      <c r="B30" s="39" t="s">
        <v>61</v>
      </c>
      <c r="C30" s="106"/>
      <c r="D30" s="107">
        <f t="shared" si="0"/>
        <v>0</v>
      </c>
      <c r="E30" s="106"/>
      <c r="F30" s="107"/>
      <c r="G30" s="147"/>
      <c r="H30" s="107"/>
      <c r="I30" s="115">
        <f t="shared" si="1"/>
        <v>0</v>
      </c>
      <c r="J30" s="167"/>
      <c r="K30" s="168">
        <f>SUM(I30+J30)</f>
        <v>0</v>
      </c>
    </row>
    <row r="31" spans="1:11" ht="21.75" customHeight="1" thickBot="1">
      <c r="A31" s="33"/>
      <c r="B31" s="34" t="s">
        <v>62</v>
      </c>
      <c r="C31" s="169"/>
      <c r="D31" s="149">
        <f t="shared" si="0"/>
        <v>0</v>
      </c>
      <c r="E31" s="169"/>
      <c r="F31" s="149"/>
      <c r="G31" s="148"/>
      <c r="H31" s="149"/>
      <c r="I31" s="111">
        <f t="shared" si="1"/>
        <v>0</v>
      </c>
      <c r="J31" s="170"/>
      <c r="K31" s="37">
        <f>SUM(I31+J31)</f>
        <v>0</v>
      </c>
    </row>
    <row r="32" spans="1:11" ht="21.75" customHeight="1" thickBot="1">
      <c r="A32" s="33" t="s">
        <v>15</v>
      </c>
      <c r="B32" s="150"/>
      <c r="C32" s="34">
        <f>SUM(C6:C31)</f>
        <v>0</v>
      </c>
      <c r="D32" s="111">
        <f>SUM(D6:D31)</f>
        <v>0</v>
      </c>
      <c r="E32" s="34">
        <f>SUM(E6:E31)</f>
        <v>0</v>
      </c>
      <c r="F32" s="111">
        <f>SUM(F6:F31)</f>
        <v>0</v>
      </c>
      <c r="G32" s="150"/>
      <c r="H32" s="111">
        <f>SUM(H6:H31)</f>
        <v>0</v>
      </c>
      <c r="I32" s="111">
        <f t="shared" si="1"/>
        <v>0</v>
      </c>
      <c r="J32" s="172">
        <f>SUM(J6:J31)</f>
        <v>0</v>
      </c>
      <c r="K32" s="37">
        <f>SUM(I32+J32)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7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defaultGridColor="0" zoomScale="85" zoomScaleNormal="85" colorId="37" workbookViewId="0" topLeftCell="A1">
      <pane ySplit="5" topLeftCell="MZI14" activePane="bottomLeft" state="frozen"/>
      <selection pane="topLeft" activeCell="M36" sqref="M36"/>
      <selection pane="bottomLeft" activeCell="A1" sqref="A1"/>
    </sheetView>
  </sheetViews>
  <sheetFormatPr defaultColWidth="11.00390625" defaultRowHeight="21.75" customHeight="1"/>
  <cols>
    <col min="1" max="11" width="11.25390625" style="9" customWidth="1"/>
    <col min="12" max="254" width="12.75390625" style="9" customWidth="1"/>
    <col min="255" max="16384" width="10.75390625" style="9" customWidth="1"/>
  </cols>
  <sheetData>
    <row r="1" spans="1:10" ht="21.75" customHeight="1">
      <c r="A1" s="306" t="s">
        <v>2</v>
      </c>
      <c r="B1" s="2"/>
      <c r="D1" s="307" t="s">
        <v>109</v>
      </c>
      <c r="G1" s="431" t="s">
        <v>110</v>
      </c>
      <c r="H1" s="432"/>
      <c r="I1" s="432"/>
      <c r="J1" s="433" t="s">
        <v>111</v>
      </c>
    </row>
    <row r="2" spans="1:10" ht="21.75" customHeight="1">
      <c r="A2" s="57" t="s">
        <v>4</v>
      </c>
      <c r="B2" s="2"/>
      <c r="D2" s="308" t="s">
        <v>112</v>
      </c>
      <c r="G2" s="434" t="s">
        <v>113</v>
      </c>
      <c r="H2" s="435"/>
      <c r="I2" s="435"/>
      <c r="J2" s="436" t="s">
        <v>114</v>
      </c>
    </row>
    <row r="3" ht="31.5" customHeight="1" thickBot="1">
      <c r="B3" s="2"/>
    </row>
    <row r="4" spans="1:11" ht="21.75" customHeight="1">
      <c r="A4" s="87"/>
      <c r="B4" s="437"/>
      <c r="C4" s="438" t="s">
        <v>115</v>
      </c>
      <c r="D4" s="439"/>
      <c r="E4" s="439"/>
      <c r="F4" s="439"/>
      <c r="G4" s="439"/>
      <c r="H4" s="440" t="s">
        <v>95</v>
      </c>
      <c r="I4" s="439"/>
      <c r="J4" s="441"/>
      <c r="K4" s="442" t="s">
        <v>15</v>
      </c>
    </row>
    <row r="5" spans="1:11" ht="30" customHeight="1" thickBot="1">
      <c r="A5" s="443" t="s">
        <v>7</v>
      </c>
      <c r="B5" s="444" t="s">
        <v>8</v>
      </c>
      <c r="C5" s="445" t="s">
        <v>116</v>
      </c>
      <c r="D5" s="445" t="s">
        <v>117</v>
      </c>
      <c r="E5" s="445" t="s">
        <v>118</v>
      </c>
      <c r="F5" s="445" t="s">
        <v>119</v>
      </c>
      <c r="G5" s="445" t="s">
        <v>120</v>
      </c>
      <c r="H5" s="446" t="s">
        <v>121</v>
      </c>
      <c r="I5" s="445" t="s">
        <v>122</v>
      </c>
      <c r="J5" s="314" t="s">
        <v>120</v>
      </c>
      <c r="K5" s="314" t="s">
        <v>120</v>
      </c>
    </row>
    <row r="6" spans="1:11" ht="21.75" customHeight="1">
      <c r="A6" s="447" t="s">
        <v>19</v>
      </c>
      <c r="B6" s="448" t="s">
        <v>20</v>
      </c>
      <c r="C6" s="449" t="s">
        <v>123</v>
      </c>
      <c r="D6" s="450">
        <v>5</v>
      </c>
      <c r="E6" s="451">
        <v>3</v>
      </c>
      <c r="F6" s="450">
        <v>25</v>
      </c>
      <c r="G6" s="452">
        <f aca="true" t="shared" si="0" ref="G6:G31">PRODUCT(F6*D6*E6*3.6)</f>
        <v>1350</v>
      </c>
      <c r="H6" s="453"/>
      <c r="I6" s="450"/>
      <c r="J6" s="454">
        <f aca="true" t="shared" si="1" ref="J6:J31">PRODUCT(I6*H6*3.6)</f>
        <v>0</v>
      </c>
      <c r="K6" s="454">
        <f aca="true" t="shared" si="2" ref="K6:K31">SUM(G6+J6)</f>
        <v>1350</v>
      </c>
    </row>
    <row r="7" spans="1:11" ht="21.75" customHeight="1" thickBot="1">
      <c r="A7" s="50"/>
      <c r="B7" s="188" t="s">
        <v>21</v>
      </c>
      <c r="C7" s="455" t="s">
        <v>123</v>
      </c>
      <c r="D7" s="456">
        <v>5</v>
      </c>
      <c r="E7" s="457">
        <v>3</v>
      </c>
      <c r="F7" s="456">
        <v>25</v>
      </c>
      <c r="G7" s="458">
        <f t="shared" si="0"/>
        <v>1350</v>
      </c>
      <c r="H7" s="459"/>
      <c r="I7" s="456"/>
      <c r="J7" s="460">
        <f t="shared" si="1"/>
        <v>0</v>
      </c>
      <c r="K7" s="460">
        <f t="shared" si="2"/>
        <v>1350</v>
      </c>
    </row>
    <row r="8" spans="1:11" ht="21.75" customHeight="1">
      <c r="A8" s="461" t="s">
        <v>22</v>
      </c>
      <c r="B8" s="462" t="s">
        <v>23</v>
      </c>
      <c r="C8" s="449" t="s">
        <v>123</v>
      </c>
      <c r="D8" s="450">
        <v>5</v>
      </c>
      <c r="E8" s="451">
        <v>2</v>
      </c>
      <c r="F8" s="450">
        <v>25</v>
      </c>
      <c r="G8" s="452">
        <f t="shared" si="0"/>
        <v>900</v>
      </c>
      <c r="H8" s="453"/>
      <c r="I8" s="450"/>
      <c r="J8" s="454">
        <f t="shared" si="1"/>
        <v>0</v>
      </c>
      <c r="K8" s="454">
        <f t="shared" si="2"/>
        <v>900</v>
      </c>
    </row>
    <row r="9" spans="1:11" ht="21.75" customHeight="1" thickBot="1">
      <c r="A9" s="50"/>
      <c r="B9" s="188" t="s">
        <v>24</v>
      </c>
      <c r="C9" s="455" t="s">
        <v>123</v>
      </c>
      <c r="D9" s="456">
        <v>5</v>
      </c>
      <c r="E9" s="457">
        <v>3</v>
      </c>
      <c r="F9" s="456">
        <v>25</v>
      </c>
      <c r="G9" s="458">
        <f t="shared" si="0"/>
        <v>1350</v>
      </c>
      <c r="H9" s="459"/>
      <c r="I9" s="456"/>
      <c r="J9" s="460">
        <f t="shared" si="1"/>
        <v>0</v>
      </c>
      <c r="K9" s="460">
        <f t="shared" si="2"/>
        <v>1350</v>
      </c>
    </row>
    <row r="10" spans="1:11" ht="21.75" customHeight="1">
      <c r="A10" s="461" t="s">
        <v>25</v>
      </c>
      <c r="B10" s="462" t="s">
        <v>26</v>
      </c>
      <c r="C10" s="449" t="s">
        <v>123</v>
      </c>
      <c r="D10" s="450">
        <v>5</v>
      </c>
      <c r="E10" s="451">
        <v>3</v>
      </c>
      <c r="F10" s="450">
        <v>25</v>
      </c>
      <c r="G10" s="452">
        <f t="shared" si="0"/>
        <v>1350</v>
      </c>
      <c r="H10" s="453"/>
      <c r="I10" s="450"/>
      <c r="J10" s="454">
        <f t="shared" si="1"/>
        <v>0</v>
      </c>
      <c r="K10" s="454">
        <f t="shared" si="2"/>
        <v>1350</v>
      </c>
    </row>
    <row r="11" spans="1:11" ht="21.75" customHeight="1" thickBot="1">
      <c r="A11" s="461"/>
      <c r="B11" s="462" t="s">
        <v>27</v>
      </c>
      <c r="C11" s="449" t="s">
        <v>123</v>
      </c>
      <c r="D11" s="450">
        <v>5</v>
      </c>
      <c r="E11" s="451">
        <v>3</v>
      </c>
      <c r="F11" s="450">
        <v>25</v>
      </c>
      <c r="G11" s="452">
        <f t="shared" si="0"/>
        <v>1350</v>
      </c>
      <c r="H11" s="453"/>
      <c r="I11" s="450"/>
      <c r="J11" s="454">
        <f t="shared" si="1"/>
        <v>0</v>
      </c>
      <c r="K11" s="454">
        <f t="shared" si="2"/>
        <v>1350</v>
      </c>
    </row>
    <row r="12" spans="1:11" ht="21.75" customHeight="1">
      <c r="A12" s="447" t="s">
        <v>28</v>
      </c>
      <c r="B12" s="463" t="s">
        <v>29</v>
      </c>
      <c r="C12" s="464" t="s">
        <v>123</v>
      </c>
      <c r="D12" s="465">
        <v>5</v>
      </c>
      <c r="E12" s="466">
        <v>3</v>
      </c>
      <c r="F12" s="465">
        <v>25</v>
      </c>
      <c r="G12" s="467">
        <f t="shared" si="0"/>
        <v>1350</v>
      </c>
      <c r="H12" s="468"/>
      <c r="I12" s="465"/>
      <c r="J12" s="469">
        <f t="shared" si="1"/>
        <v>0</v>
      </c>
      <c r="K12" s="469">
        <f t="shared" si="2"/>
        <v>1350</v>
      </c>
    </row>
    <row r="13" spans="1:11" ht="21.75" customHeight="1" thickBot="1">
      <c r="A13" s="461"/>
      <c r="B13" s="462" t="s">
        <v>30</v>
      </c>
      <c r="C13" s="449" t="s">
        <v>123</v>
      </c>
      <c r="D13" s="450">
        <v>5</v>
      </c>
      <c r="E13" s="451">
        <v>3</v>
      </c>
      <c r="F13" s="450">
        <v>25</v>
      </c>
      <c r="G13" s="452">
        <f t="shared" si="0"/>
        <v>1350</v>
      </c>
      <c r="H13" s="453"/>
      <c r="I13" s="450"/>
      <c r="J13" s="454">
        <f t="shared" si="1"/>
        <v>0</v>
      </c>
      <c r="K13" s="454">
        <f t="shared" si="2"/>
        <v>1350</v>
      </c>
    </row>
    <row r="14" spans="1:11" ht="21.75" customHeight="1">
      <c r="A14" s="447" t="s">
        <v>31</v>
      </c>
      <c r="B14" s="463" t="s">
        <v>32</v>
      </c>
      <c r="C14" s="464" t="s">
        <v>123</v>
      </c>
      <c r="D14" s="465">
        <v>5</v>
      </c>
      <c r="E14" s="466">
        <v>2</v>
      </c>
      <c r="F14" s="465">
        <v>25</v>
      </c>
      <c r="G14" s="467">
        <f t="shared" si="0"/>
        <v>900</v>
      </c>
      <c r="H14" s="468"/>
      <c r="I14" s="465"/>
      <c r="J14" s="469">
        <f t="shared" si="1"/>
        <v>0</v>
      </c>
      <c r="K14" s="469">
        <f t="shared" si="2"/>
        <v>900</v>
      </c>
    </row>
    <row r="15" spans="1:11" ht="21.75" customHeight="1" thickBot="1">
      <c r="A15" s="461"/>
      <c r="B15" s="462" t="s">
        <v>33</v>
      </c>
      <c r="C15" s="449" t="s">
        <v>123</v>
      </c>
      <c r="D15" s="450">
        <v>5</v>
      </c>
      <c r="E15" s="451">
        <v>3</v>
      </c>
      <c r="F15" s="450">
        <v>25</v>
      </c>
      <c r="G15" s="452">
        <f t="shared" si="0"/>
        <v>1350</v>
      </c>
      <c r="H15" s="453"/>
      <c r="I15" s="450"/>
      <c r="J15" s="454">
        <f t="shared" si="1"/>
        <v>0</v>
      </c>
      <c r="K15" s="454">
        <f t="shared" si="2"/>
        <v>1350</v>
      </c>
    </row>
    <row r="16" spans="1:11" ht="21.75" customHeight="1">
      <c r="A16" s="447" t="s">
        <v>35</v>
      </c>
      <c r="B16" s="463" t="s">
        <v>36</v>
      </c>
      <c r="C16" s="464" t="s">
        <v>123</v>
      </c>
      <c r="D16" s="465">
        <v>5</v>
      </c>
      <c r="E16" s="466">
        <v>2</v>
      </c>
      <c r="F16" s="465">
        <v>25</v>
      </c>
      <c r="G16" s="467">
        <f t="shared" si="0"/>
        <v>900</v>
      </c>
      <c r="H16" s="468"/>
      <c r="I16" s="465"/>
      <c r="J16" s="469">
        <f t="shared" si="1"/>
        <v>0</v>
      </c>
      <c r="K16" s="469">
        <f t="shared" si="2"/>
        <v>900</v>
      </c>
    </row>
    <row r="17" spans="1:11" ht="21.75" customHeight="1">
      <c r="A17" s="461"/>
      <c r="B17" s="462" t="s">
        <v>39</v>
      </c>
      <c r="C17" s="449" t="s">
        <v>123</v>
      </c>
      <c r="D17" s="450">
        <v>5</v>
      </c>
      <c r="E17" s="451">
        <v>3</v>
      </c>
      <c r="F17" s="450">
        <v>25</v>
      </c>
      <c r="G17" s="452">
        <f t="shared" si="0"/>
        <v>1350</v>
      </c>
      <c r="H17" s="453"/>
      <c r="I17" s="450"/>
      <c r="J17" s="454">
        <f t="shared" si="1"/>
        <v>0</v>
      </c>
      <c r="K17" s="454">
        <f t="shared" si="2"/>
        <v>1350</v>
      </c>
    </row>
    <row r="18" spans="1:11" ht="21.75" customHeight="1" thickBot="1">
      <c r="A18" s="50"/>
      <c r="B18" s="188" t="s">
        <v>40</v>
      </c>
      <c r="C18" s="455" t="s">
        <v>123</v>
      </c>
      <c r="D18" s="456">
        <v>5</v>
      </c>
      <c r="E18" s="457">
        <v>2</v>
      </c>
      <c r="F18" s="456">
        <v>25</v>
      </c>
      <c r="G18" s="458">
        <f t="shared" si="0"/>
        <v>900</v>
      </c>
      <c r="H18" s="459"/>
      <c r="I18" s="456"/>
      <c r="J18" s="460">
        <f t="shared" si="1"/>
        <v>0</v>
      </c>
      <c r="K18" s="460">
        <f t="shared" si="2"/>
        <v>900</v>
      </c>
    </row>
    <row r="19" spans="1:11" ht="21.75" customHeight="1">
      <c r="A19" s="461" t="s">
        <v>41</v>
      </c>
      <c r="B19" s="462" t="s">
        <v>42</v>
      </c>
      <c r="C19" s="449" t="s">
        <v>124</v>
      </c>
      <c r="D19" s="450">
        <v>5</v>
      </c>
      <c r="E19" s="450">
        <v>2</v>
      </c>
      <c r="F19" s="450">
        <v>25</v>
      </c>
      <c r="G19" s="452">
        <f t="shared" si="0"/>
        <v>900</v>
      </c>
      <c r="H19" s="453"/>
      <c r="I19" s="450"/>
      <c r="J19" s="454">
        <f t="shared" si="1"/>
        <v>0</v>
      </c>
      <c r="K19" s="454">
        <f t="shared" si="2"/>
        <v>900</v>
      </c>
    </row>
    <row r="20" spans="1:11" ht="21.75" customHeight="1" thickBot="1">
      <c r="A20" s="50"/>
      <c r="B20" s="188" t="s">
        <v>46</v>
      </c>
      <c r="C20" s="455" t="s">
        <v>123</v>
      </c>
      <c r="D20" s="456">
        <v>5</v>
      </c>
      <c r="E20" s="457">
        <v>3</v>
      </c>
      <c r="F20" s="456">
        <v>25</v>
      </c>
      <c r="G20" s="458">
        <f t="shared" si="0"/>
        <v>1350</v>
      </c>
      <c r="H20" s="459"/>
      <c r="I20" s="456"/>
      <c r="J20" s="460">
        <f t="shared" si="1"/>
        <v>0</v>
      </c>
      <c r="K20" s="460">
        <f t="shared" si="2"/>
        <v>1350</v>
      </c>
    </row>
    <row r="21" spans="1:11" ht="21.75" customHeight="1">
      <c r="A21" s="461" t="s">
        <v>47</v>
      </c>
      <c r="B21" s="462" t="s">
        <v>48</v>
      </c>
      <c r="C21" s="449" t="s">
        <v>125</v>
      </c>
      <c r="D21" s="450">
        <v>5</v>
      </c>
      <c r="E21" s="450">
        <v>2</v>
      </c>
      <c r="F21" s="450">
        <v>25</v>
      </c>
      <c r="G21" s="452">
        <f t="shared" si="0"/>
        <v>900</v>
      </c>
      <c r="H21" s="453"/>
      <c r="I21" s="450"/>
      <c r="J21" s="454">
        <f t="shared" si="1"/>
        <v>0</v>
      </c>
      <c r="K21" s="454">
        <f t="shared" si="2"/>
        <v>900</v>
      </c>
    </row>
    <row r="22" spans="1:11" ht="21.75" customHeight="1" thickBot="1">
      <c r="A22" s="461"/>
      <c r="B22" s="462" t="s">
        <v>49</v>
      </c>
      <c r="C22" s="449" t="s">
        <v>123</v>
      </c>
      <c r="D22" s="450">
        <v>5</v>
      </c>
      <c r="E22" s="451">
        <v>3</v>
      </c>
      <c r="F22" s="450">
        <v>25</v>
      </c>
      <c r="G22" s="452">
        <f t="shared" si="0"/>
        <v>1350</v>
      </c>
      <c r="H22" s="453"/>
      <c r="I22" s="450"/>
      <c r="J22" s="454">
        <f t="shared" si="1"/>
        <v>0</v>
      </c>
      <c r="K22" s="454">
        <f t="shared" si="2"/>
        <v>1350</v>
      </c>
    </row>
    <row r="23" spans="1:11" ht="21.75" customHeight="1">
      <c r="A23" s="447" t="s">
        <v>50</v>
      </c>
      <c r="B23" s="463" t="s">
        <v>51</v>
      </c>
      <c r="C23" s="464" t="s">
        <v>125</v>
      </c>
      <c r="D23" s="465">
        <v>5</v>
      </c>
      <c r="E23" s="466">
        <v>3</v>
      </c>
      <c r="F23" s="465">
        <v>25</v>
      </c>
      <c r="G23" s="467">
        <f t="shared" si="0"/>
        <v>1350</v>
      </c>
      <c r="H23" s="468"/>
      <c r="I23" s="465"/>
      <c r="J23" s="469">
        <f t="shared" si="1"/>
        <v>0</v>
      </c>
      <c r="K23" s="469">
        <f t="shared" si="2"/>
        <v>1350</v>
      </c>
    </row>
    <row r="24" spans="1:11" ht="21.75" customHeight="1" thickBot="1">
      <c r="A24" s="461"/>
      <c r="B24" s="462" t="s">
        <v>52</v>
      </c>
      <c r="C24" s="449" t="s">
        <v>123</v>
      </c>
      <c r="D24" s="450">
        <v>5</v>
      </c>
      <c r="E24" s="451">
        <v>2</v>
      </c>
      <c r="F24" s="450">
        <v>25</v>
      </c>
      <c r="G24" s="452">
        <f t="shared" si="0"/>
        <v>900</v>
      </c>
      <c r="H24" s="453"/>
      <c r="I24" s="450"/>
      <c r="J24" s="454">
        <f t="shared" si="1"/>
        <v>0</v>
      </c>
      <c r="K24" s="454">
        <f t="shared" si="2"/>
        <v>900</v>
      </c>
    </row>
    <row r="25" spans="1:11" ht="21.75" customHeight="1">
      <c r="A25" s="447" t="s">
        <v>53</v>
      </c>
      <c r="B25" s="463" t="s">
        <v>54</v>
      </c>
      <c r="C25" s="464" t="s">
        <v>125</v>
      </c>
      <c r="D25" s="465">
        <v>5</v>
      </c>
      <c r="E25" s="466">
        <v>0</v>
      </c>
      <c r="F25" s="465">
        <v>25</v>
      </c>
      <c r="G25" s="467">
        <f t="shared" si="0"/>
        <v>0</v>
      </c>
      <c r="H25" s="468"/>
      <c r="I25" s="465"/>
      <c r="J25" s="469">
        <f t="shared" si="1"/>
        <v>0</v>
      </c>
      <c r="K25" s="469">
        <f t="shared" si="2"/>
        <v>0</v>
      </c>
    </row>
    <row r="26" spans="1:11" ht="21.75" customHeight="1" thickBot="1">
      <c r="A26" s="461"/>
      <c r="B26" s="462" t="s">
        <v>55</v>
      </c>
      <c r="C26" s="449" t="s">
        <v>123</v>
      </c>
      <c r="D26" s="450">
        <v>5</v>
      </c>
      <c r="E26" s="451">
        <v>1</v>
      </c>
      <c r="F26" s="450">
        <v>25</v>
      </c>
      <c r="G26" s="452">
        <f t="shared" si="0"/>
        <v>450</v>
      </c>
      <c r="H26" s="453"/>
      <c r="I26" s="450"/>
      <c r="J26" s="454">
        <f t="shared" si="1"/>
        <v>0</v>
      </c>
      <c r="K26" s="454">
        <f t="shared" si="2"/>
        <v>450</v>
      </c>
    </row>
    <row r="27" spans="1:11" ht="21.75" customHeight="1">
      <c r="A27" s="447" t="s">
        <v>56</v>
      </c>
      <c r="B27" s="463" t="s">
        <v>57</v>
      </c>
      <c r="C27" s="464" t="s">
        <v>123</v>
      </c>
      <c r="D27" s="465">
        <v>4</v>
      </c>
      <c r="E27" s="466">
        <v>2</v>
      </c>
      <c r="F27" s="465">
        <v>35</v>
      </c>
      <c r="G27" s="467">
        <f t="shared" si="0"/>
        <v>1008</v>
      </c>
      <c r="H27" s="468"/>
      <c r="I27" s="465"/>
      <c r="J27" s="469">
        <f t="shared" si="1"/>
        <v>0</v>
      </c>
      <c r="K27" s="469">
        <f t="shared" si="2"/>
        <v>1008</v>
      </c>
    </row>
    <row r="28" spans="1:11" ht="21.75" customHeight="1">
      <c r="A28" s="461"/>
      <c r="B28" s="462" t="s">
        <v>58</v>
      </c>
      <c r="C28" s="449" t="s">
        <v>126</v>
      </c>
      <c r="D28" s="450">
        <v>4</v>
      </c>
      <c r="E28" s="451">
        <v>0</v>
      </c>
      <c r="F28" s="450">
        <v>35</v>
      </c>
      <c r="G28" s="452">
        <f t="shared" si="0"/>
        <v>0</v>
      </c>
      <c r="H28" s="453"/>
      <c r="I28" s="450"/>
      <c r="J28" s="454">
        <f t="shared" si="1"/>
        <v>0</v>
      </c>
      <c r="K28" s="454">
        <f t="shared" si="2"/>
        <v>0</v>
      </c>
    </row>
    <row r="29" spans="1:11" ht="21.75" customHeight="1" thickBot="1">
      <c r="A29" s="50"/>
      <c r="B29" s="188" t="s">
        <v>59</v>
      </c>
      <c r="C29" s="455" t="s">
        <v>123</v>
      </c>
      <c r="D29" s="456">
        <v>4</v>
      </c>
      <c r="E29" s="456">
        <v>2</v>
      </c>
      <c r="F29" s="456">
        <v>35</v>
      </c>
      <c r="G29" s="458">
        <f t="shared" si="0"/>
        <v>1008</v>
      </c>
      <c r="H29" s="459"/>
      <c r="I29" s="456"/>
      <c r="J29" s="460">
        <f t="shared" si="1"/>
        <v>0</v>
      </c>
      <c r="K29" s="460">
        <f t="shared" si="2"/>
        <v>1008</v>
      </c>
    </row>
    <row r="30" spans="1:11" ht="21.75" customHeight="1">
      <c r="A30" s="461" t="s">
        <v>60</v>
      </c>
      <c r="B30" s="462" t="s">
        <v>61</v>
      </c>
      <c r="C30" s="449" t="s">
        <v>127</v>
      </c>
      <c r="D30" s="450">
        <v>4</v>
      </c>
      <c r="E30" s="451">
        <v>2</v>
      </c>
      <c r="F30" s="450">
        <v>35</v>
      </c>
      <c r="G30" s="452">
        <f t="shared" si="0"/>
        <v>1008</v>
      </c>
      <c r="H30" s="453"/>
      <c r="I30" s="450"/>
      <c r="J30" s="454">
        <f t="shared" si="1"/>
        <v>0</v>
      </c>
      <c r="K30" s="454">
        <f t="shared" si="2"/>
        <v>1008</v>
      </c>
    </row>
    <row r="31" spans="1:11" ht="21.75" customHeight="1" thickBot="1">
      <c r="A31" s="50"/>
      <c r="B31" s="188" t="s">
        <v>62</v>
      </c>
      <c r="C31" s="455" t="s">
        <v>123</v>
      </c>
      <c r="D31" s="456">
        <v>4</v>
      </c>
      <c r="E31" s="457">
        <v>2</v>
      </c>
      <c r="F31" s="456">
        <v>35</v>
      </c>
      <c r="G31" s="458">
        <f t="shared" si="0"/>
        <v>1008</v>
      </c>
      <c r="H31" s="459"/>
      <c r="I31" s="456"/>
      <c r="J31" s="460">
        <f t="shared" si="1"/>
        <v>0</v>
      </c>
      <c r="K31" s="460">
        <f t="shared" si="2"/>
        <v>1008</v>
      </c>
    </row>
    <row r="32" spans="1:11" ht="21.75" customHeight="1" thickBot="1">
      <c r="A32" s="50" t="s">
        <v>15</v>
      </c>
      <c r="B32" s="200"/>
      <c r="C32" s="470"/>
      <c r="D32" s="470"/>
      <c r="E32" s="471">
        <f>SUM(E6:E31)</f>
        <v>59</v>
      </c>
      <c r="F32" s="470"/>
      <c r="G32" s="458">
        <f>SUM(G6:G31)</f>
        <v>26982</v>
      </c>
      <c r="H32" s="472">
        <f>SUM(H6:H31)</f>
        <v>0</v>
      </c>
      <c r="I32" s="470"/>
      <c r="J32" s="460">
        <f>SUM(J6:J31)</f>
        <v>0</v>
      </c>
      <c r="K32" s="460">
        <f>SUM(K6:K31)</f>
        <v>26982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71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" customHeight="1"/>
  <cols>
    <col min="1" max="1" width="10.125" style="8" customWidth="1"/>
    <col min="2" max="2" width="8.875" style="8" customWidth="1"/>
    <col min="3" max="253" width="8.25390625" style="8" customWidth="1"/>
    <col min="254" max="16384" width="10.75390625" style="8" customWidth="1"/>
  </cols>
  <sheetData>
    <row r="1" spans="1:10" ht="18.75" customHeight="1">
      <c r="A1" s="57" t="s">
        <v>2</v>
      </c>
      <c r="B1" s="58"/>
      <c r="C1" s="58"/>
      <c r="E1" s="58"/>
      <c r="F1" s="59" t="s">
        <v>128</v>
      </c>
      <c r="G1" s="58"/>
      <c r="H1" s="58"/>
      <c r="I1" s="58"/>
      <c r="J1" s="58"/>
    </row>
    <row r="2" spans="1:10" ht="12" customHeight="1">
      <c r="A2" s="57" t="s">
        <v>4</v>
      </c>
      <c r="B2" s="58"/>
      <c r="C2" s="58"/>
      <c r="E2" s="58"/>
      <c r="F2" s="173" t="s">
        <v>129</v>
      </c>
      <c r="G2" s="58"/>
      <c r="H2" s="58"/>
      <c r="I2" s="58"/>
      <c r="J2" s="58"/>
    </row>
    <row r="3" spans="1:10" ht="19.5" customHeight="1" thickBot="1">
      <c r="A3"/>
      <c r="B3" s="58"/>
      <c r="C3" s="58"/>
      <c r="E3" s="58"/>
      <c r="F3" s="58"/>
      <c r="G3" s="58"/>
      <c r="H3" s="58"/>
      <c r="I3" s="58"/>
      <c r="J3" s="58"/>
    </row>
    <row r="4" spans="1:12" ht="14.25" customHeight="1">
      <c r="A4" s="174"/>
      <c r="B4" s="175"/>
      <c r="C4" s="176"/>
      <c r="D4" s="177"/>
      <c r="E4" s="176"/>
      <c r="F4" s="176"/>
      <c r="G4" s="178" t="s">
        <v>130</v>
      </c>
      <c r="H4" s="178" t="s">
        <v>131</v>
      </c>
      <c r="I4" s="176"/>
      <c r="J4" s="175"/>
      <c r="K4" s="179" t="s">
        <v>132</v>
      </c>
      <c r="L4" s="180"/>
    </row>
    <row r="5" spans="1:12" ht="19.5" customHeight="1" thickBot="1">
      <c r="A5" s="181" t="s">
        <v>7</v>
      </c>
      <c r="B5" s="182" t="s">
        <v>8</v>
      </c>
      <c r="C5" s="183" t="s">
        <v>211</v>
      </c>
      <c r="D5" s="184" t="s">
        <v>85</v>
      </c>
      <c r="E5" s="184" t="s">
        <v>133</v>
      </c>
      <c r="F5" s="184" t="s">
        <v>134</v>
      </c>
      <c r="G5" s="184" t="s">
        <v>135</v>
      </c>
      <c r="H5" s="185" t="s">
        <v>136</v>
      </c>
      <c r="I5" s="184" t="s">
        <v>137</v>
      </c>
      <c r="J5" s="186" t="s">
        <v>15</v>
      </c>
      <c r="K5" s="187" t="s">
        <v>258</v>
      </c>
      <c r="L5" s="188" t="s">
        <v>17</v>
      </c>
    </row>
    <row r="6" spans="1:12" ht="12" customHeight="1">
      <c r="A6" s="26" t="s">
        <v>19</v>
      </c>
      <c r="B6" s="189" t="s">
        <v>20</v>
      </c>
      <c r="C6" s="171"/>
      <c r="D6" s="146"/>
      <c r="E6" s="146"/>
      <c r="F6" s="146"/>
      <c r="G6" s="146"/>
      <c r="H6" s="146"/>
      <c r="I6" s="146"/>
      <c r="J6" s="190">
        <f aca="true" t="shared" si="0" ref="J6:J32">SUM(C6:I6)</f>
        <v>0</v>
      </c>
      <c r="K6" s="78"/>
      <c r="L6" s="191"/>
    </row>
    <row r="7" spans="1:12" ht="12" customHeight="1" thickBot="1">
      <c r="A7" s="33"/>
      <c r="B7" s="101" t="s">
        <v>21</v>
      </c>
      <c r="C7" s="170"/>
      <c r="D7" s="149"/>
      <c r="E7" s="149"/>
      <c r="F7" s="149"/>
      <c r="G7" s="149"/>
      <c r="H7" s="149"/>
      <c r="I7" s="149"/>
      <c r="J7" s="192">
        <f t="shared" si="0"/>
        <v>0</v>
      </c>
      <c r="K7" s="193"/>
      <c r="L7" s="194"/>
    </row>
    <row r="8" spans="1:12" ht="12" customHeight="1">
      <c r="A8" s="38" t="s">
        <v>22</v>
      </c>
      <c r="B8" s="195" t="s">
        <v>23</v>
      </c>
      <c r="C8" s="167"/>
      <c r="D8" s="107"/>
      <c r="E8" s="107"/>
      <c r="F8" s="107"/>
      <c r="G8" s="107"/>
      <c r="H8" s="107"/>
      <c r="I8" s="107"/>
      <c r="J8" s="190">
        <f t="shared" si="0"/>
        <v>0</v>
      </c>
      <c r="K8" s="78"/>
      <c r="L8" s="191"/>
    </row>
    <row r="9" spans="1:12" ht="12" customHeight="1" thickBot="1">
      <c r="A9" s="33"/>
      <c r="B9" s="101" t="s">
        <v>24</v>
      </c>
      <c r="C9" s="170"/>
      <c r="D9" s="149"/>
      <c r="E9" s="149"/>
      <c r="F9" s="149"/>
      <c r="G9" s="149"/>
      <c r="H9" s="149"/>
      <c r="I9" s="149"/>
      <c r="J9" s="192">
        <f t="shared" si="0"/>
        <v>0</v>
      </c>
      <c r="K9" s="193"/>
      <c r="L9" s="194"/>
    </row>
    <row r="10" spans="1:12" ht="12" customHeight="1">
      <c r="A10" s="38" t="s">
        <v>25</v>
      </c>
      <c r="B10" s="195" t="s">
        <v>26</v>
      </c>
      <c r="C10" s="167"/>
      <c r="D10" s="107"/>
      <c r="E10" s="107"/>
      <c r="F10" s="107"/>
      <c r="G10" s="107"/>
      <c r="H10" s="107"/>
      <c r="I10" s="107"/>
      <c r="J10" s="190">
        <f t="shared" si="0"/>
        <v>0</v>
      </c>
      <c r="K10" s="78"/>
      <c r="L10" s="191"/>
    </row>
    <row r="11" spans="1:12" ht="12" customHeight="1" thickBot="1">
      <c r="A11" s="38"/>
      <c r="B11" s="195" t="s">
        <v>27</v>
      </c>
      <c r="C11" s="167"/>
      <c r="D11" s="107"/>
      <c r="E11" s="107"/>
      <c r="F11" s="107"/>
      <c r="G11" s="107"/>
      <c r="H11" s="107"/>
      <c r="I11" s="107"/>
      <c r="J11" s="190">
        <f t="shared" si="0"/>
        <v>0</v>
      </c>
      <c r="K11" s="78"/>
      <c r="L11" s="191"/>
    </row>
    <row r="12" spans="1:12" ht="12" customHeight="1">
      <c r="A12" s="26" t="s">
        <v>28</v>
      </c>
      <c r="B12" s="196" t="s">
        <v>29</v>
      </c>
      <c r="C12" s="171"/>
      <c r="D12" s="146"/>
      <c r="E12" s="146"/>
      <c r="F12" s="146"/>
      <c r="G12" s="146"/>
      <c r="H12" s="146"/>
      <c r="I12" s="146"/>
      <c r="J12" s="197">
        <f t="shared" si="0"/>
        <v>0</v>
      </c>
      <c r="K12" s="198"/>
      <c r="L12" s="199"/>
    </row>
    <row r="13" spans="1:12" ht="12" customHeight="1" thickBot="1">
      <c r="A13" s="38"/>
      <c r="B13" s="195" t="s">
        <v>30</v>
      </c>
      <c r="C13" s="167"/>
      <c r="D13" s="107"/>
      <c r="E13" s="107"/>
      <c r="F13" s="107"/>
      <c r="G13" s="107"/>
      <c r="H13" s="107"/>
      <c r="I13" s="107"/>
      <c r="J13" s="190">
        <f t="shared" si="0"/>
        <v>0</v>
      </c>
      <c r="K13" s="78"/>
      <c r="L13" s="191"/>
    </row>
    <row r="14" spans="1:12" ht="12" customHeight="1">
      <c r="A14" s="26" t="s">
        <v>31</v>
      </c>
      <c r="B14" s="196" t="s">
        <v>32</v>
      </c>
      <c r="C14" s="171"/>
      <c r="D14" s="146"/>
      <c r="E14" s="146"/>
      <c r="F14" s="146"/>
      <c r="G14" s="146"/>
      <c r="H14" s="146"/>
      <c r="I14" s="146"/>
      <c r="J14" s="197">
        <f t="shared" si="0"/>
        <v>0</v>
      </c>
      <c r="K14" s="198"/>
      <c r="L14" s="199"/>
    </row>
    <row r="15" spans="1:12" ht="12" customHeight="1" thickBot="1">
      <c r="A15" s="38"/>
      <c r="B15" s="195" t="s">
        <v>33</v>
      </c>
      <c r="C15" s="167"/>
      <c r="D15" s="107"/>
      <c r="E15" s="107"/>
      <c r="F15" s="107"/>
      <c r="G15" s="107"/>
      <c r="H15" s="107"/>
      <c r="I15" s="107"/>
      <c r="J15" s="190">
        <f t="shared" si="0"/>
        <v>0</v>
      </c>
      <c r="K15" s="78"/>
      <c r="L15" s="191"/>
    </row>
    <row r="16" spans="1:12" ht="12" customHeight="1">
      <c r="A16" s="26" t="s">
        <v>35</v>
      </c>
      <c r="B16" s="196" t="s">
        <v>36</v>
      </c>
      <c r="C16" s="171"/>
      <c r="D16" s="146"/>
      <c r="E16" s="146"/>
      <c r="F16" s="146"/>
      <c r="G16" s="146"/>
      <c r="H16" s="146"/>
      <c r="I16" s="146"/>
      <c r="J16" s="197">
        <f t="shared" si="0"/>
        <v>0</v>
      </c>
      <c r="K16" s="198"/>
      <c r="L16" s="199"/>
    </row>
    <row r="17" spans="1:12" ht="12" customHeight="1">
      <c r="A17" s="38"/>
      <c r="B17" s="195" t="s">
        <v>39</v>
      </c>
      <c r="C17" s="167"/>
      <c r="D17" s="107"/>
      <c r="E17" s="107"/>
      <c r="F17" s="107"/>
      <c r="G17" s="107"/>
      <c r="H17" s="107"/>
      <c r="I17" s="107"/>
      <c r="J17" s="190">
        <f t="shared" si="0"/>
        <v>0</v>
      </c>
      <c r="K17" s="78"/>
      <c r="L17" s="191"/>
    </row>
    <row r="18" spans="1:12" ht="12" customHeight="1" thickBot="1">
      <c r="A18" s="33"/>
      <c r="B18" s="101" t="s">
        <v>40</v>
      </c>
      <c r="C18" s="170"/>
      <c r="D18" s="149"/>
      <c r="E18" s="149"/>
      <c r="F18" s="149"/>
      <c r="G18" s="149"/>
      <c r="H18" s="149"/>
      <c r="I18" s="149"/>
      <c r="J18" s="192">
        <f t="shared" si="0"/>
        <v>0</v>
      </c>
      <c r="K18" s="193"/>
      <c r="L18" s="194"/>
    </row>
    <row r="19" spans="1:12" ht="12" customHeight="1">
      <c r="A19" s="38" t="s">
        <v>41</v>
      </c>
      <c r="B19" s="195" t="s">
        <v>42</v>
      </c>
      <c r="C19" s="167"/>
      <c r="D19" s="107"/>
      <c r="E19" s="107"/>
      <c r="F19" s="107"/>
      <c r="G19" s="107"/>
      <c r="H19" s="107"/>
      <c r="I19" s="107"/>
      <c r="J19" s="190">
        <f t="shared" si="0"/>
        <v>0</v>
      </c>
      <c r="K19" s="78"/>
      <c r="L19" s="191"/>
    </row>
    <row r="20" spans="1:12" ht="12" customHeight="1" thickBot="1">
      <c r="A20" s="33"/>
      <c r="B20" s="101" t="s">
        <v>46</v>
      </c>
      <c r="C20" s="170"/>
      <c r="D20" s="149"/>
      <c r="E20" s="149"/>
      <c r="F20" s="149"/>
      <c r="G20" s="149"/>
      <c r="H20" s="149"/>
      <c r="I20" s="149"/>
      <c r="J20" s="192">
        <f t="shared" si="0"/>
        <v>0</v>
      </c>
      <c r="K20" s="193"/>
      <c r="L20" s="194"/>
    </row>
    <row r="21" spans="1:12" ht="12" customHeight="1">
      <c r="A21" s="38" t="s">
        <v>47</v>
      </c>
      <c r="B21" s="195" t="s">
        <v>48</v>
      </c>
      <c r="C21" s="167"/>
      <c r="D21" s="107"/>
      <c r="E21" s="107"/>
      <c r="F21" s="107"/>
      <c r="G21" s="107"/>
      <c r="H21" s="107"/>
      <c r="I21" s="107"/>
      <c r="J21" s="190">
        <f t="shared" si="0"/>
        <v>0</v>
      </c>
      <c r="K21" s="78"/>
      <c r="L21" s="191"/>
    </row>
    <row r="22" spans="1:12" ht="12" customHeight="1" thickBot="1">
      <c r="A22" s="38"/>
      <c r="B22" s="195" t="s">
        <v>49</v>
      </c>
      <c r="C22" s="167"/>
      <c r="D22" s="107"/>
      <c r="E22" s="107"/>
      <c r="F22" s="107"/>
      <c r="G22" s="107"/>
      <c r="H22" s="107"/>
      <c r="I22" s="107"/>
      <c r="J22" s="190">
        <f t="shared" si="0"/>
        <v>0</v>
      </c>
      <c r="K22" s="78"/>
      <c r="L22" s="191"/>
    </row>
    <row r="23" spans="1:12" ht="12" customHeight="1">
      <c r="A23" s="26" t="s">
        <v>50</v>
      </c>
      <c r="B23" s="196" t="s">
        <v>51</v>
      </c>
      <c r="C23" s="171"/>
      <c r="D23" s="146"/>
      <c r="E23" s="146"/>
      <c r="F23" s="146"/>
      <c r="G23" s="146"/>
      <c r="H23" s="146"/>
      <c r="I23" s="146"/>
      <c r="J23" s="197">
        <f t="shared" si="0"/>
        <v>0</v>
      </c>
      <c r="K23" s="198"/>
      <c r="L23" s="199"/>
    </row>
    <row r="24" spans="1:12" ht="12" customHeight="1" thickBot="1">
      <c r="A24" s="38"/>
      <c r="B24" s="195" t="s">
        <v>52</v>
      </c>
      <c r="C24" s="167"/>
      <c r="D24" s="107"/>
      <c r="E24" s="107"/>
      <c r="F24" s="107"/>
      <c r="G24" s="107"/>
      <c r="H24" s="107"/>
      <c r="I24" s="107"/>
      <c r="J24" s="190">
        <f t="shared" si="0"/>
        <v>0</v>
      </c>
      <c r="K24" s="78"/>
      <c r="L24" s="191"/>
    </row>
    <row r="25" spans="1:12" ht="12" customHeight="1">
      <c r="A25" s="26" t="s">
        <v>53</v>
      </c>
      <c r="B25" s="196" t="s">
        <v>54</v>
      </c>
      <c r="C25" s="171"/>
      <c r="D25" s="146"/>
      <c r="E25" s="146"/>
      <c r="F25" s="146"/>
      <c r="G25" s="146"/>
      <c r="H25" s="146"/>
      <c r="I25" s="146"/>
      <c r="J25" s="197">
        <f t="shared" si="0"/>
        <v>0</v>
      </c>
      <c r="K25" s="198"/>
      <c r="L25" s="199"/>
    </row>
    <row r="26" spans="1:12" ht="12" customHeight="1" thickBot="1">
      <c r="A26" s="38"/>
      <c r="B26" s="195" t="s">
        <v>55</v>
      </c>
      <c r="C26" s="167"/>
      <c r="D26" s="107"/>
      <c r="E26" s="107"/>
      <c r="F26" s="107"/>
      <c r="G26" s="107"/>
      <c r="H26" s="107"/>
      <c r="I26" s="107"/>
      <c r="J26" s="190">
        <f t="shared" si="0"/>
        <v>0</v>
      </c>
      <c r="K26" s="78"/>
      <c r="L26" s="191"/>
    </row>
    <row r="27" spans="1:12" ht="12" customHeight="1">
      <c r="A27" s="26" t="s">
        <v>56</v>
      </c>
      <c r="B27" s="196" t="s">
        <v>57</v>
      </c>
      <c r="C27" s="171"/>
      <c r="D27" s="146"/>
      <c r="E27" s="146"/>
      <c r="F27" s="146"/>
      <c r="G27" s="146"/>
      <c r="H27" s="146"/>
      <c r="I27" s="146"/>
      <c r="J27" s="197">
        <f t="shared" si="0"/>
        <v>0</v>
      </c>
      <c r="K27" s="198"/>
      <c r="L27" s="199"/>
    </row>
    <row r="28" spans="1:12" ht="12" customHeight="1">
      <c r="A28" s="38"/>
      <c r="B28" s="195" t="s">
        <v>58</v>
      </c>
      <c r="C28" s="167"/>
      <c r="D28" s="107"/>
      <c r="E28" s="107"/>
      <c r="F28" s="107"/>
      <c r="G28" s="107"/>
      <c r="H28" s="107"/>
      <c r="I28" s="107"/>
      <c r="J28" s="190">
        <f t="shared" si="0"/>
        <v>0</v>
      </c>
      <c r="K28" s="78"/>
      <c r="L28" s="191"/>
    </row>
    <row r="29" spans="1:12" ht="12" customHeight="1" thickBot="1">
      <c r="A29" s="33"/>
      <c r="B29" s="101" t="s">
        <v>59</v>
      </c>
      <c r="C29" s="170"/>
      <c r="D29" s="149"/>
      <c r="E29" s="149"/>
      <c r="F29" s="149"/>
      <c r="G29" s="149"/>
      <c r="H29" s="149"/>
      <c r="I29" s="149"/>
      <c r="J29" s="192">
        <f t="shared" si="0"/>
        <v>0</v>
      </c>
      <c r="K29" s="193"/>
      <c r="L29" s="194"/>
    </row>
    <row r="30" spans="1:12" ht="12" customHeight="1">
      <c r="A30" s="38" t="s">
        <v>60</v>
      </c>
      <c r="B30" s="195" t="s">
        <v>61</v>
      </c>
      <c r="C30" s="167"/>
      <c r="D30" s="107"/>
      <c r="E30" s="107"/>
      <c r="F30" s="107"/>
      <c r="G30" s="107"/>
      <c r="H30" s="107"/>
      <c r="I30" s="107"/>
      <c r="J30" s="190">
        <f t="shared" si="0"/>
        <v>0</v>
      </c>
      <c r="K30" s="78"/>
      <c r="L30" s="191"/>
    </row>
    <row r="31" spans="1:12" ht="12" customHeight="1" thickBot="1">
      <c r="A31" s="33"/>
      <c r="B31" s="101" t="s">
        <v>62</v>
      </c>
      <c r="C31" s="170"/>
      <c r="D31" s="149"/>
      <c r="E31" s="149"/>
      <c r="F31" s="149"/>
      <c r="G31" s="149"/>
      <c r="H31" s="149"/>
      <c r="I31" s="149"/>
      <c r="J31" s="192">
        <f t="shared" si="0"/>
        <v>0</v>
      </c>
      <c r="K31" s="193"/>
      <c r="L31" s="194"/>
    </row>
    <row r="32" spans="1:12" ht="12" customHeight="1" thickBot="1">
      <c r="A32" s="50" t="s">
        <v>15</v>
      </c>
      <c r="B32" s="200"/>
      <c r="C32" s="201">
        <f aca="true" t="shared" si="1" ref="C32:I32">SUM(C6:C31)</f>
        <v>0</v>
      </c>
      <c r="D32" s="202">
        <f t="shared" si="1"/>
        <v>0</v>
      </c>
      <c r="E32" s="202">
        <f t="shared" si="1"/>
        <v>0</v>
      </c>
      <c r="F32" s="202">
        <f t="shared" si="1"/>
        <v>0</v>
      </c>
      <c r="G32" s="202">
        <f t="shared" si="1"/>
        <v>0</v>
      </c>
      <c r="H32" s="202">
        <f t="shared" si="1"/>
        <v>0</v>
      </c>
      <c r="I32" s="202">
        <f t="shared" si="1"/>
        <v>0</v>
      </c>
      <c r="J32" s="192">
        <f t="shared" si="0"/>
        <v>0</v>
      </c>
      <c r="K32" s="203">
        <f>SUM(K6:K31)</f>
        <v>0</v>
      </c>
      <c r="L32" s="204">
        <f>SUM(L6:L31)</f>
        <v>0</v>
      </c>
    </row>
    <row r="33" spans="1:10" ht="12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</row>
    <row r="34" spans="1:10" ht="18" customHeight="1">
      <c r="A34" s="58"/>
      <c r="B34" s="58"/>
      <c r="C34" s="58"/>
      <c r="E34" s="58"/>
      <c r="F34" s="59" t="s">
        <v>138</v>
      </c>
      <c r="G34" s="58"/>
      <c r="H34" s="58"/>
      <c r="I34" s="58"/>
      <c r="J34" s="58"/>
    </row>
    <row r="35" spans="1:10" ht="12" customHeight="1">
      <c r="A35" s="58"/>
      <c r="B35" s="58"/>
      <c r="C35" s="58"/>
      <c r="E35" s="58"/>
      <c r="F35" s="173" t="s">
        <v>129</v>
      </c>
      <c r="G35" s="58"/>
      <c r="H35" s="58"/>
      <c r="I35" s="58"/>
      <c r="J35" s="58"/>
    </row>
    <row r="36" spans="1:10" ht="12" customHeight="1" thickBot="1">
      <c r="A36" s="58"/>
      <c r="B36" s="58"/>
      <c r="C36" s="58"/>
      <c r="E36" s="58"/>
      <c r="F36" s="59"/>
      <c r="G36" s="58"/>
      <c r="H36" s="58"/>
      <c r="I36" s="58"/>
      <c r="J36" s="58"/>
    </row>
    <row r="37" spans="1:12" ht="14.25" customHeight="1">
      <c r="A37" s="174"/>
      <c r="B37" s="175"/>
      <c r="C37" s="176"/>
      <c r="D37" s="177"/>
      <c r="E37" s="176"/>
      <c r="F37" s="176"/>
      <c r="G37" s="178" t="s">
        <v>130</v>
      </c>
      <c r="H37" s="178" t="s">
        <v>131</v>
      </c>
      <c r="I37" s="176"/>
      <c r="J37" s="175"/>
      <c r="K37" s="179" t="s">
        <v>132</v>
      </c>
      <c r="L37" s="180"/>
    </row>
    <row r="38" spans="1:12" ht="19.5" customHeight="1" thickBot="1">
      <c r="A38" s="181" t="s">
        <v>7</v>
      </c>
      <c r="B38" s="182" t="s">
        <v>8</v>
      </c>
      <c r="C38" s="183" t="s">
        <v>211</v>
      </c>
      <c r="D38" s="184" t="s">
        <v>85</v>
      </c>
      <c r="E38" s="184" t="s">
        <v>133</v>
      </c>
      <c r="F38" s="184" t="s">
        <v>134</v>
      </c>
      <c r="G38" s="184" t="s">
        <v>135</v>
      </c>
      <c r="H38" s="185" t="s">
        <v>136</v>
      </c>
      <c r="I38" s="184" t="s">
        <v>137</v>
      </c>
      <c r="J38" s="186" t="s">
        <v>15</v>
      </c>
      <c r="K38" s="187" t="s">
        <v>258</v>
      </c>
      <c r="L38" s="188" t="s">
        <v>17</v>
      </c>
    </row>
    <row r="39" spans="1:12" ht="12" customHeight="1">
      <c r="A39" s="26" t="s">
        <v>19</v>
      </c>
      <c r="B39" s="189" t="s">
        <v>20</v>
      </c>
      <c r="C39" s="171"/>
      <c r="D39" s="146"/>
      <c r="E39" s="146"/>
      <c r="F39" s="146"/>
      <c r="G39" s="146"/>
      <c r="H39" s="146"/>
      <c r="I39" s="146"/>
      <c r="J39" s="190">
        <f aca="true" t="shared" si="2" ref="J39:J65">SUM(C39:I39)</f>
        <v>0</v>
      </c>
      <c r="K39" s="78"/>
      <c r="L39" s="191"/>
    </row>
    <row r="40" spans="1:12" ht="12" customHeight="1" thickBot="1">
      <c r="A40" s="33"/>
      <c r="B40" s="101" t="s">
        <v>21</v>
      </c>
      <c r="C40" s="170"/>
      <c r="D40" s="149"/>
      <c r="E40" s="149"/>
      <c r="F40" s="149"/>
      <c r="G40" s="149"/>
      <c r="H40" s="149"/>
      <c r="I40" s="149"/>
      <c r="J40" s="192">
        <f t="shared" si="2"/>
        <v>0</v>
      </c>
      <c r="K40" s="193"/>
      <c r="L40" s="194"/>
    </row>
    <row r="41" spans="1:12" ht="12" customHeight="1">
      <c r="A41" s="38" t="s">
        <v>22</v>
      </c>
      <c r="B41" s="195" t="s">
        <v>23</v>
      </c>
      <c r="C41" s="167"/>
      <c r="D41" s="107"/>
      <c r="E41" s="107"/>
      <c r="F41" s="107"/>
      <c r="G41" s="107"/>
      <c r="H41" s="107"/>
      <c r="I41" s="107"/>
      <c r="J41" s="190">
        <f t="shared" si="2"/>
        <v>0</v>
      </c>
      <c r="K41" s="78"/>
      <c r="L41" s="191"/>
    </row>
    <row r="42" spans="1:12" ht="12" customHeight="1" thickBot="1">
      <c r="A42" s="33"/>
      <c r="B42" s="101" t="s">
        <v>24</v>
      </c>
      <c r="C42" s="170"/>
      <c r="D42" s="149"/>
      <c r="E42" s="149"/>
      <c r="F42" s="149"/>
      <c r="G42" s="149"/>
      <c r="H42" s="149"/>
      <c r="I42" s="149"/>
      <c r="J42" s="192">
        <f t="shared" si="2"/>
        <v>0</v>
      </c>
      <c r="K42" s="193"/>
      <c r="L42" s="194"/>
    </row>
    <row r="43" spans="1:12" ht="12" customHeight="1">
      <c r="A43" s="38" t="s">
        <v>25</v>
      </c>
      <c r="B43" s="195" t="s">
        <v>26</v>
      </c>
      <c r="C43" s="167"/>
      <c r="D43" s="107"/>
      <c r="E43" s="107"/>
      <c r="F43" s="107"/>
      <c r="G43" s="107"/>
      <c r="H43" s="107"/>
      <c r="I43" s="107"/>
      <c r="J43" s="190">
        <f t="shared" si="2"/>
        <v>0</v>
      </c>
      <c r="K43" s="78"/>
      <c r="L43" s="191"/>
    </row>
    <row r="44" spans="1:12" ht="12" customHeight="1" thickBot="1">
      <c r="A44" s="38"/>
      <c r="B44" s="195" t="s">
        <v>27</v>
      </c>
      <c r="C44" s="167"/>
      <c r="D44" s="107"/>
      <c r="E44" s="107"/>
      <c r="F44" s="107"/>
      <c r="G44" s="107"/>
      <c r="H44" s="107"/>
      <c r="I44" s="107"/>
      <c r="J44" s="190">
        <f t="shared" si="2"/>
        <v>0</v>
      </c>
      <c r="K44" s="78"/>
      <c r="L44" s="191"/>
    </row>
    <row r="45" spans="1:12" ht="12" customHeight="1">
      <c r="A45" s="26" t="s">
        <v>28</v>
      </c>
      <c r="B45" s="196" t="s">
        <v>29</v>
      </c>
      <c r="C45" s="171"/>
      <c r="D45" s="146"/>
      <c r="E45" s="146"/>
      <c r="F45" s="146"/>
      <c r="G45" s="146"/>
      <c r="H45" s="146"/>
      <c r="I45" s="146"/>
      <c r="J45" s="197">
        <f t="shared" si="2"/>
        <v>0</v>
      </c>
      <c r="K45" s="198"/>
      <c r="L45" s="199"/>
    </row>
    <row r="46" spans="1:12" ht="12" customHeight="1" thickBot="1">
      <c r="A46" s="38"/>
      <c r="B46" s="195" t="s">
        <v>30</v>
      </c>
      <c r="C46" s="167"/>
      <c r="D46" s="107"/>
      <c r="E46" s="107"/>
      <c r="F46" s="107"/>
      <c r="G46" s="107"/>
      <c r="H46" s="107"/>
      <c r="I46" s="107"/>
      <c r="J46" s="190">
        <f t="shared" si="2"/>
        <v>0</v>
      </c>
      <c r="K46" s="78"/>
      <c r="L46" s="191"/>
    </row>
    <row r="47" spans="1:12" ht="12" customHeight="1">
      <c r="A47" s="26" t="s">
        <v>31</v>
      </c>
      <c r="B47" s="196" t="s">
        <v>32</v>
      </c>
      <c r="C47" s="171"/>
      <c r="D47" s="146"/>
      <c r="E47" s="146"/>
      <c r="F47" s="146"/>
      <c r="G47" s="146"/>
      <c r="H47" s="146"/>
      <c r="I47" s="146"/>
      <c r="J47" s="197">
        <f t="shared" si="2"/>
        <v>0</v>
      </c>
      <c r="K47" s="198"/>
      <c r="L47" s="199"/>
    </row>
    <row r="48" spans="1:12" ht="12" customHeight="1" thickBot="1">
      <c r="A48" s="38"/>
      <c r="B48" s="195" t="s">
        <v>33</v>
      </c>
      <c r="C48" s="167"/>
      <c r="D48" s="107"/>
      <c r="E48" s="107"/>
      <c r="F48" s="107"/>
      <c r="G48" s="107"/>
      <c r="H48" s="107"/>
      <c r="I48" s="107"/>
      <c r="J48" s="190">
        <f t="shared" si="2"/>
        <v>0</v>
      </c>
      <c r="K48" s="78"/>
      <c r="L48" s="191"/>
    </row>
    <row r="49" spans="1:12" ht="12" customHeight="1">
      <c r="A49" s="26" t="s">
        <v>35</v>
      </c>
      <c r="B49" s="196" t="s">
        <v>36</v>
      </c>
      <c r="C49" s="171"/>
      <c r="D49" s="146"/>
      <c r="E49" s="146"/>
      <c r="F49" s="146"/>
      <c r="G49" s="146"/>
      <c r="H49" s="146"/>
      <c r="I49" s="146"/>
      <c r="J49" s="197">
        <f t="shared" si="2"/>
        <v>0</v>
      </c>
      <c r="K49" s="198"/>
      <c r="L49" s="199"/>
    </row>
    <row r="50" spans="1:12" ht="12" customHeight="1">
      <c r="A50" s="38"/>
      <c r="B50" s="195" t="s">
        <v>39</v>
      </c>
      <c r="C50" s="167"/>
      <c r="D50" s="107"/>
      <c r="E50" s="107"/>
      <c r="F50" s="107"/>
      <c r="G50" s="107"/>
      <c r="H50" s="107"/>
      <c r="I50" s="107"/>
      <c r="J50" s="190">
        <f t="shared" si="2"/>
        <v>0</v>
      </c>
      <c r="K50" s="78"/>
      <c r="L50" s="191"/>
    </row>
    <row r="51" spans="1:12" ht="12" customHeight="1" thickBot="1">
      <c r="A51" s="33"/>
      <c r="B51" s="101" t="s">
        <v>40</v>
      </c>
      <c r="C51" s="170"/>
      <c r="D51" s="149"/>
      <c r="E51" s="149"/>
      <c r="F51" s="149"/>
      <c r="G51" s="149"/>
      <c r="H51" s="149"/>
      <c r="I51" s="149"/>
      <c r="J51" s="192">
        <f t="shared" si="2"/>
        <v>0</v>
      </c>
      <c r="K51" s="193"/>
      <c r="L51" s="194"/>
    </row>
    <row r="52" spans="1:12" ht="12" customHeight="1">
      <c r="A52" s="38" t="s">
        <v>41</v>
      </c>
      <c r="B52" s="195" t="s">
        <v>42</v>
      </c>
      <c r="C52" s="167"/>
      <c r="D52" s="107"/>
      <c r="E52" s="107"/>
      <c r="F52" s="107"/>
      <c r="G52" s="107"/>
      <c r="H52" s="107"/>
      <c r="I52" s="107"/>
      <c r="J52" s="190">
        <f t="shared" si="2"/>
        <v>0</v>
      </c>
      <c r="K52" s="78"/>
      <c r="L52" s="191"/>
    </row>
    <row r="53" spans="1:12" ht="12" customHeight="1" thickBot="1">
      <c r="A53" s="33"/>
      <c r="B53" s="101" t="s">
        <v>46</v>
      </c>
      <c r="C53" s="170"/>
      <c r="D53" s="149"/>
      <c r="E53" s="149"/>
      <c r="F53" s="149"/>
      <c r="G53" s="149"/>
      <c r="H53" s="149"/>
      <c r="I53" s="149"/>
      <c r="J53" s="192">
        <f t="shared" si="2"/>
        <v>0</v>
      </c>
      <c r="K53" s="193"/>
      <c r="L53" s="194"/>
    </row>
    <row r="54" spans="1:12" ht="12" customHeight="1">
      <c r="A54" s="38" t="s">
        <v>47</v>
      </c>
      <c r="B54" s="195" t="s">
        <v>48</v>
      </c>
      <c r="C54" s="167"/>
      <c r="D54" s="107"/>
      <c r="E54" s="107"/>
      <c r="F54" s="107"/>
      <c r="G54" s="107"/>
      <c r="H54" s="107"/>
      <c r="I54" s="107"/>
      <c r="J54" s="190">
        <f t="shared" si="2"/>
        <v>0</v>
      </c>
      <c r="K54" s="78"/>
      <c r="L54" s="191"/>
    </row>
    <row r="55" spans="1:12" ht="12" customHeight="1" thickBot="1">
      <c r="A55" s="38"/>
      <c r="B55" s="195" t="s">
        <v>49</v>
      </c>
      <c r="C55" s="167"/>
      <c r="D55" s="107"/>
      <c r="E55" s="107"/>
      <c r="F55" s="107"/>
      <c r="G55" s="107"/>
      <c r="H55" s="107"/>
      <c r="I55" s="107"/>
      <c r="J55" s="190">
        <f t="shared" si="2"/>
        <v>0</v>
      </c>
      <c r="K55" s="78"/>
      <c r="L55" s="191"/>
    </row>
    <row r="56" spans="1:12" ht="12" customHeight="1">
      <c r="A56" s="26" t="s">
        <v>50</v>
      </c>
      <c r="B56" s="196" t="s">
        <v>51</v>
      </c>
      <c r="C56" s="171"/>
      <c r="D56" s="146"/>
      <c r="E56" s="146"/>
      <c r="F56" s="146"/>
      <c r="G56" s="146"/>
      <c r="H56" s="146"/>
      <c r="I56" s="146"/>
      <c r="J56" s="197">
        <f t="shared" si="2"/>
        <v>0</v>
      </c>
      <c r="K56" s="198"/>
      <c r="L56" s="199"/>
    </row>
    <row r="57" spans="1:12" ht="12" customHeight="1" thickBot="1">
      <c r="A57" s="38"/>
      <c r="B57" s="195" t="s">
        <v>52</v>
      </c>
      <c r="C57" s="167"/>
      <c r="D57" s="107"/>
      <c r="E57" s="107"/>
      <c r="F57" s="107"/>
      <c r="G57" s="107"/>
      <c r="H57" s="107"/>
      <c r="I57" s="107"/>
      <c r="J57" s="190">
        <f t="shared" si="2"/>
        <v>0</v>
      </c>
      <c r="K57" s="78"/>
      <c r="L57" s="191"/>
    </row>
    <row r="58" spans="1:12" ht="12" customHeight="1">
      <c r="A58" s="26" t="s">
        <v>53</v>
      </c>
      <c r="B58" s="196" t="s">
        <v>54</v>
      </c>
      <c r="C58" s="171"/>
      <c r="D58" s="146"/>
      <c r="E58" s="146"/>
      <c r="F58" s="146"/>
      <c r="G58" s="146"/>
      <c r="H58" s="146"/>
      <c r="I58" s="146"/>
      <c r="J58" s="197">
        <f t="shared" si="2"/>
        <v>0</v>
      </c>
      <c r="K58" s="198"/>
      <c r="L58" s="199"/>
    </row>
    <row r="59" spans="1:12" ht="12" customHeight="1" thickBot="1">
      <c r="A59" s="38"/>
      <c r="B59" s="195" t="s">
        <v>55</v>
      </c>
      <c r="C59" s="167"/>
      <c r="D59" s="107"/>
      <c r="E59" s="107"/>
      <c r="F59" s="107"/>
      <c r="G59" s="107"/>
      <c r="H59" s="107"/>
      <c r="I59" s="107"/>
      <c r="J59" s="190">
        <f t="shared" si="2"/>
        <v>0</v>
      </c>
      <c r="K59" s="78"/>
      <c r="L59" s="191"/>
    </row>
    <row r="60" spans="1:12" ht="12" customHeight="1">
      <c r="A60" s="26" t="s">
        <v>56</v>
      </c>
      <c r="B60" s="196" t="s">
        <v>57</v>
      </c>
      <c r="C60" s="171"/>
      <c r="D60" s="146"/>
      <c r="E60" s="146"/>
      <c r="F60" s="146"/>
      <c r="G60" s="146"/>
      <c r="H60" s="146"/>
      <c r="I60" s="146"/>
      <c r="J60" s="197">
        <f t="shared" si="2"/>
        <v>0</v>
      </c>
      <c r="K60" s="198"/>
      <c r="L60" s="199"/>
    </row>
    <row r="61" spans="1:12" ht="12" customHeight="1">
      <c r="A61" s="38"/>
      <c r="B61" s="195" t="s">
        <v>58</v>
      </c>
      <c r="C61" s="167"/>
      <c r="D61" s="107"/>
      <c r="E61" s="107"/>
      <c r="F61" s="107"/>
      <c r="G61" s="107"/>
      <c r="H61" s="107"/>
      <c r="I61" s="107"/>
      <c r="J61" s="190">
        <f t="shared" si="2"/>
        <v>0</v>
      </c>
      <c r="K61" s="78"/>
      <c r="L61" s="191"/>
    </row>
    <row r="62" spans="1:12" ht="12" customHeight="1" thickBot="1">
      <c r="A62" s="33"/>
      <c r="B62" s="101" t="s">
        <v>59</v>
      </c>
      <c r="C62" s="170"/>
      <c r="D62" s="149"/>
      <c r="E62" s="149"/>
      <c r="F62" s="149"/>
      <c r="G62" s="149"/>
      <c r="H62" s="149"/>
      <c r="I62" s="149"/>
      <c r="J62" s="192">
        <f t="shared" si="2"/>
        <v>0</v>
      </c>
      <c r="K62" s="193"/>
      <c r="L62" s="194"/>
    </row>
    <row r="63" spans="1:12" ht="12" customHeight="1">
      <c r="A63" s="38" t="s">
        <v>60</v>
      </c>
      <c r="B63" s="195" t="s">
        <v>61</v>
      </c>
      <c r="C63" s="167"/>
      <c r="D63" s="107"/>
      <c r="E63" s="107"/>
      <c r="F63" s="107"/>
      <c r="G63" s="107"/>
      <c r="H63" s="107"/>
      <c r="I63" s="107"/>
      <c r="J63" s="190">
        <f t="shared" si="2"/>
        <v>0</v>
      </c>
      <c r="K63" s="78"/>
      <c r="L63" s="191"/>
    </row>
    <row r="64" spans="1:12" ht="12" customHeight="1" thickBot="1">
      <c r="A64" s="33"/>
      <c r="B64" s="101" t="s">
        <v>62</v>
      </c>
      <c r="C64" s="170"/>
      <c r="D64" s="149"/>
      <c r="E64" s="149"/>
      <c r="F64" s="149"/>
      <c r="G64" s="149"/>
      <c r="H64" s="149"/>
      <c r="I64" s="149"/>
      <c r="J64" s="192">
        <f t="shared" si="2"/>
        <v>0</v>
      </c>
      <c r="K64" s="193"/>
      <c r="L64" s="194"/>
    </row>
    <row r="65" spans="1:12" ht="12" customHeight="1" thickBot="1">
      <c r="A65" s="50" t="s">
        <v>15</v>
      </c>
      <c r="B65" s="200"/>
      <c r="C65" s="201">
        <f aca="true" t="shared" si="3" ref="C65:I65">SUM(C39:C64)</f>
        <v>0</v>
      </c>
      <c r="D65" s="202">
        <f t="shared" si="3"/>
        <v>0</v>
      </c>
      <c r="E65" s="202">
        <f t="shared" si="3"/>
        <v>0</v>
      </c>
      <c r="F65" s="202">
        <f t="shared" si="3"/>
        <v>0</v>
      </c>
      <c r="G65" s="202">
        <f t="shared" si="3"/>
        <v>0</v>
      </c>
      <c r="H65" s="202">
        <f t="shared" si="3"/>
        <v>0</v>
      </c>
      <c r="I65" s="202">
        <f t="shared" si="3"/>
        <v>0</v>
      </c>
      <c r="J65" s="192">
        <f t="shared" si="2"/>
        <v>0</v>
      </c>
      <c r="K65" s="203">
        <f>SUM(K39:K64)</f>
        <v>0</v>
      </c>
      <c r="L65" s="204">
        <f>SUM(L39:L64)</f>
        <v>0</v>
      </c>
    </row>
    <row r="66" spans="1:10" ht="12" customHeight="1">
      <c r="A66" s="58"/>
      <c r="B66" s="58"/>
      <c r="C66" s="58"/>
      <c r="E66" s="58"/>
      <c r="F66" s="58"/>
      <c r="G66" s="58"/>
      <c r="H66" s="58"/>
      <c r="I66" s="58"/>
      <c r="J66" s="58"/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portrait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M36" sqref="M36"/>
      <selection pane="bottomLeft" activeCell="A1" sqref="A1"/>
    </sheetView>
  </sheetViews>
  <sheetFormatPr defaultColWidth="11.00390625" defaultRowHeight="15.75" customHeight="1"/>
  <cols>
    <col min="1" max="16384" width="11.375" style="8" customWidth="1"/>
  </cols>
  <sheetData>
    <row r="1" spans="1:6" ht="15.75" customHeight="1">
      <c r="A1" s="57" t="s">
        <v>2</v>
      </c>
      <c r="F1" s="59" t="s">
        <v>139</v>
      </c>
    </row>
    <row r="2" spans="1:6" ht="15.75" customHeight="1">
      <c r="A2" s="57" t="s">
        <v>4</v>
      </c>
      <c r="F2"/>
    </row>
    <row r="3" spans="1:10" ht="15.75" customHeight="1" thickBot="1">
      <c r="A3" s="58"/>
      <c r="B3" s="58"/>
      <c r="C3" s="58"/>
      <c r="D3" s="58"/>
      <c r="E3" s="58"/>
      <c r="G3" s="58"/>
      <c r="H3" s="58"/>
      <c r="I3" s="58"/>
      <c r="J3" s="58"/>
    </row>
    <row r="4" spans="1:10" ht="15.75" customHeight="1">
      <c r="A4" s="92"/>
      <c r="B4" s="152"/>
      <c r="C4" s="152"/>
      <c r="D4" s="63" t="s">
        <v>140</v>
      </c>
      <c r="E4" s="142"/>
      <c r="F4" s="152" t="s">
        <v>141</v>
      </c>
      <c r="G4" s="63" t="s">
        <v>142</v>
      </c>
      <c r="H4" s="63"/>
      <c r="I4" s="142"/>
      <c r="J4" s="205" t="s">
        <v>143</v>
      </c>
    </row>
    <row r="5" spans="1:10" ht="15.75" customHeight="1" thickBot="1">
      <c r="A5" s="98" t="s">
        <v>7</v>
      </c>
      <c r="B5" s="100" t="s">
        <v>8</v>
      </c>
      <c r="C5" s="100" t="s">
        <v>144</v>
      </c>
      <c r="D5" s="70" t="s">
        <v>91</v>
      </c>
      <c r="E5" s="70" t="s">
        <v>18</v>
      </c>
      <c r="F5" s="100" t="s">
        <v>145</v>
      </c>
      <c r="G5" s="70" t="s">
        <v>91</v>
      </c>
      <c r="H5" s="70" t="s">
        <v>146</v>
      </c>
      <c r="I5" s="70" t="s">
        <v>18</v>
      </c>
      <c r="J5" s="72" t="s">
        <v>147</v>
      </c>
    </row>
    <row r="6" spans="1:10" ht="15.75" customHeight="1">
      <c r="A6" s="26" t="s">
        <v>19</v>
      </c>
      <c r="B6" s="27" t="s">
        <v>20</v>
      </c>
      <c r="C6" s="166"/>
      <c r="D6" s="166"/>
      <c r="E6" s="103">
        <f aca="true" t="shared" si="0" ref="E6:E32">IF(C6=0,0,PRODUCT(D6*J6/C6))</f>
        <v>0</v>
      </c>
      <c r="F6" s="166">
        <f aca="true" t="shared" si="1" ref="F6:F31">SUM(C6-G6)</f>
        <v>0</v>
      </c>
      <c r="G6" s="166"/>
      <c r="H6" s="146"/>
      <c r="I6" s="103">
        <f aca="true" t="shared" si="2" ref="I6:I31">PRODUCT(H6*G6)</f>
        <v>0</v>
      </c>
      <c r="J6" s="104">
        <f aca="true" t="shared" si="3" ref="J6:J31">IF(G6=0,0,PRODUCT(C6*I6/G6))</f>
        <v>0</v>
      </c>
    </row>
    <row r="7" spans="1:10" ht="15.75" customHeight="1" thickBot="1">
      <c r="A7" s="33"/>
      <c r="B7" s="34" t="s">
        <v>21</v>
      </c>
      <c r="C7" s="169"/>
      <c r="D7" s="169"/>
      <c r="E7" s="115">
        <f t="shared" si="0"/>
        <v>0</v>
      </c>
      <c r="F7" s="169">
        <f t="shared" si="1"/>
        <v>0</v>
      </c>
      <c r="G7" s="169"/>
      <c r="H7" s="149"/>
      <c r="I7" s="111">
        <f t="shared" si="2"/>
        <v>0</v>
      </c>
      <c r="J7" s="112">
        <f t="shared" si="3"/>
        <v>0</v>
      </c>
    </row>
    <row r="8" spans="1:10" ht="15.75" customHeight="1">
      <c r="A8" s="38" t="s">
        <v>22</v>
      </c>
      <c r="B8" s="39" t="s">
        <v>23</v>
      </c>
      <c r="C8" s="106"/>
      <c r="D8" s="106"/>
      <c r="E8" s="103">
        <f t="shared" si="0"/>
        <v>0</v>
      </c>
      <c r="F8" s="106">
        <f t="shared" si="1"/>
        <v>0</v>
      </c>
      <c r="G8" s="106"/>
      <c r="H8" s="107"/>
      <c r="I8" s="115">
        <f t="shared" si="2"/>
        <v>0</v>
      </c>
      <c r="J8" s="109">
        <f t="shared" si="3"/>
        <v>0</v>
      </c>
    </row>
    <row r="9" spans="1:10" ht="15.75" customHeight="1" thickBot="1">
      <c r="A9" s="33"/>
      <c r="B9" s="34" t="s">
        <v>24</v>
      </c>
      <c r="C9" s="169"/>
      <c r="D9" s="169"/>
      <c r="E9" s="115">
        <f t="shared" si="0"/>
        <v>0</v>
      </c>
      <c r="F9" s="169">
        <f t="shared" si="1"/>
        <v>0</v>
      </c>
      <c r="G9" s="169"/>
      <c r="H9" s="149"/>
      <c r="I9" s="111">
        <f t="shared" si="2"/>
        <v>0</v>
      </c>
      <c r="J9" s="112">
        <f t="shared" si="3"/>
        <v>0</v>
      </c>
    </row>
    <row r="10" spans="1:10" ht="15.75" customHeight="1">
      <c r="A10" s="38" t="s">
        <v>25</v>
      </c>
      <c r="B10" s="39" t="s">
        <v>26</v>
      </c>
      <c r="C10" s="106"/>
      <c r="D10" s="106"/>
      <c r="E10" s="103">
        <f t="shared" si="0"/>
        <v>0</v>
      </c>
      <c r="F10" s="106">
        <f t="shared" si="1"/>
        <v>0</v>
      </c>
      <c r="G10" s="106"/>
      <c r="H10" s="107"/>
      <c r="I10" s="115">
        <f t="shared" si="2"/>
        <v>0</v>
      </c>
      <c r="J10" s="109">
        <f t="shared" si="3"/>
        <v>0</v>
      </c>
    </row>
    <row r="11" spans="1:10" ht="15.75" customHeight="1" thickBot="1">
      <c r="A11" s="38"/>
      <c r="B11" s="39" t="s">
        <v>27</v>
      </c>
      <c r="C11" s="106"/>
      <c r="D11" s="106"/>
      <c r="E11" s="115">
        <f t="shared" si="0"/>
        <v>0</v>
      </c>
      <c r="F11" s="106">
        <f t="shared" si="1"/>
        <v>0</v>
      </c>
      <c r="G11" s="106"/>
      <c r="H11" s="107"/>
      <c r="I11" s="115">
        <f t="shared" si="2"/>
        <v>0</v>
      </c>
      <c r="J11" s="109">
        <f t="shared" si="3"/>
        <v>0</v>
      </c>
    </row>
    <row r="12" spans="1:10" ht="15.75" customHeight="1">
      <c r="A12" s="26" t="s">
        <v>28</v>
      </c>
      <c r="B12" s="45" t="s">
        <v>29</v>
      </c>
      <c r="C12" s="166"/>
      <c r="D12" s="166"/>
      <c r="E12" s="103">
        <f t="shared" si="0"/>
        <v>0</v>
      </c>
      <c r="F12" s="166">
        <f t="shared" si="1"/>
        <v>0</v>
      </c>
      <c r="G12" s="166"/>
      <c r="H12" s="146"/>
      <c r="I12" s="103">
        <f t="shared" si="2"/>
        <v>0</v>
      </c>
      <c r="J12" s="104">
        <f t="shared" si="3"/>
        <v>0</v>
      </c>
    </row>
    <row r="13" spans="1:10" ht="15.75" customHeight="1" thickBot="1">
      <c r="A13" s="38"/>
      <c r="B13" s="39" t="s">
        <v>30</v>
      </c>
      <c r="C13" s="106"/>
      <c r="D13" s="106"/>
      <c r="E13" s="115">
        <f t="shared" si="0"/>
        <v>0</v>
      </c>
      <c r="F13" s="106">
        <f t="shared" si="1"/>
        <v>0</v>
      </c>
      <c r="G13" s="106"/>
      <c r="H13" s="107"/>
      <c r="I13" s="115">
        <f t="shared" si="2"/>
        <v>0</v>
      </c>
      <c r="J13" s="109">
        <f t="shared" si="3"/>
        <v>0</v>
      </c>
    </row>
    <row r="14" spans="1:10" ht="15.75" customHeight="1">
      <c r="A14" s="26" t="s">
        <v>31</v>
      </c>
      <c r="B14" s="45" t="s">
        <v>32</v>
      </c>
      <c r="C14" s="166"/>
      <c r="D14" s="166"/>
      <c r="E14" s="103">
        <f t="shared" si="0"/>
        <v>0</v>
      </c>
      <c r="F14" s="166">
        <f t="shared" si="1"/>
        <v>0</v>
      </c>
      <c r="G14" s="166"/>
      <c r="H14" s="146"/>
      <c r="I14" s="103">
        <f t="shared" si="2"/>
        <v>0</v>
      </c>
      <c r="J14" s="104">
        <f t="shared" si="3"/>
        <v>0</v>
      </c>
    </row>
    <row r="15" spans="1:10" ht="15.75" customHeight="1" thickBot="1">
      <c r="A15" s="38"/>
      <c r="B15" s="39" t="s">
        <v>33</v>
      </c>
      <c r="C15" s="106"/>
      <c r="D15" s="106"/>
      <c r="E15" s="115">
        <f t="shared" si="0"/>
        <v>0</v>
      </c>
      <c r="F15" s="106">
        <f t="shared" si="1"/>
        <v>0</v>
      </c>
      <c r="G15" s="106"/>
      <c r="H15" s="107"/>
      <c r="I15" s="115">
        <f t="shared" si="2"/>
        <v>0</v>
      </c>
      <c r="J15" s="109">
        <f t="shared" si="3"/>
        <v>0</v>
      </c>
    </row>
    <row r="16" spans="1:10" ht="15.75" customHeight="1">
      <c r="A16" s="26" t="s">
        <v>35</v>
      </c>
      <c r="B16" s="45" t="s">
        <v>36</v>
      </c>
      <c r="C16" s="166"/>
      <c r="D16" s="166"/>
      <c r="E16" s="103">
        <f t="shared" si="0"/>
        <v>0</v>
      </c>
      <c r="F16" s="166">
        <f t="shared" si="1"/>
        <v>0</v>
      </c>
      <c r="G16" s="166"/>
      <c r="H16" s="146"/>
      <c r="I16" s="103">
        <f t="shared" si="2"/>
        <v>0</v>
      </c>
      <c r="J16" s="104">
        <f t="shared" si="3"/>
        <v>0</v>
      </c>
    </row>
    <row r="17" spans="1:10" ht="15.75" customHeight="1">
      <c r="A17" s="38"/>
      <c r="B17" s="39" t="s">
        <v>39</v>
      </c>
      <c r="C17" s="106"/>
      <c r="D17" s="106"/>
      <c r="E17" s="115">
        <f t="shared" si="0"/>
        <v>0</v>
      </c>
      <c r="F17" s="106">
        <f t="shared" si="1"/>
        <v>0</v>
      </c>
      <c r="G17" s="106"/>
      <c r="H17" s="107"/>
      <c r="I17" s="115">
        <f t="shared" si="2"/>
        <v>0</v>
      </c>
      <c r="J17" s="109">
        <f t="shared" si="3"/>
        <v>0</v>
      </c>
    </row>
    <row r="18" spans="1:10" ht="15.75" customHeight="1" thickBot="1">
      <c r="A18" s="33"/>
      <c r="B18" s="34" t="s">
        <v>40</v>
      </c>
      <c r="C18" s="169"/>
      <c r="D18" s="169"/>
      <c r="E18" s="115">
        <f t="shared" si="0"/>
        <v>0</v>
      </c>
      <c r="F18" s="169">
        <f t="shared" si="1"/>
        <v>0</v>
      </c>
      <c r="G18" s="169"/>
      <c r="H18" s="149"/>
      <c r="I18" s="111">
        <f t="shared" si="2"/>
        <v>0</v>
      </c>
      <c r="J18" s="112">
        <f t="shared" si="3"/>
        <v>0</v>
      </c>
    </row>
    <row r="19" spans="1:10" ht="15.75" customHeight="1">
      <c r="A19" s="38" t="s">
        <v>41</v>
      </c>
      <c r="B19" s="39" t="s">
        <v>42</v>
      </c>
      <c r="C19" s="106"/>
      <c r="D19" s="106"/>
      <c r="E19" s="103">
        <f t="shared" si="0"/>
        <v>0</v>
      </c>
      <c r="F19" s="106">
        <f t="shared" si="1"/>
        <v>0</v>
      </c>
      <c r="G19" s="106"/>
      <c r="H19" s="107"/>
      <c r="I19" s="115">
        <f t="shared" si="2"/>
        <v>0</v>
      </c>
      <c r="J19" s="109">
        <f t="shared" si="3"/>
        <v>0</v>
      </c>
    </row>
    <row r="20" spans="1:10" ht="15.75" customHeight="1" thickBot="1">
      <c r="A20" s="33"/>
      <c r="B20" s="34" t="s">
        <v>46</v>
      </c>
      <c r="C20" s="169"/>
      <c r="D20" s="169"/>
      <c r="E20" s="115">
        <f t="shared" si="0"/>
        <v>0</v>
      </c>
      <c r="F20" s="169">
        <f t="shared" si="1"/>
        <v>0</v>
      </c>
      <c r="G20" s="169"/>
      <c r="H20" s="149"/>
      <c r="I20" s="111">
        <f t="shared" si="2"/>
        <v>0</v>
      </c>
      <c r="J20" s="112">
        <f t="shared" si="3"/>
        <v>0</v>
      </c>
    </row>
    <row r="21" spans="1:10" ht="15.75" customHeight="1">
      <c r="A21" s="38" t="s">
        <v>47</v>
      </c>
      <c r="B21" s="39" t="s">
        <v>48</v>
      </c>
      <c r="C21" s="106"/>
      <c r="D21" s="106"/>
      <c r="E21" s="103">
        <f t="shared" si="0"/>
        <v>0</v>
      </c>
      <c r="F21" s="106">
        <f t="shared" si="1"/>
        <v>0</v>
      </c>
      <c r="G21" s="106"/>
      <c r="H21" s="107"/>
      <c r="I21" s="115">
        <f t="shared" si="2"/>
        <v>0</v>
      </c>
      <c r="J21" s="109">
        <f t="shared" si="3"/>
        <v>0</v>
      </c>
    </row>
    <row r="22" spans="1:10" ht="15.75" customHeight="1" thickBot="1">
      <c r="A22" s="38"/>
      <c r="B22" s="39" t="s">
        <v>49</v>
      </c>
      <c r="C22" s="106"/>
      <c r="D22" s="106"/>
      <c r="E22" s="115">
        <f t="shared" si="0"/>
        <v>0</v>
      </c>
      <c r="F22" s="106">
        <f t="shared" si="1"/>
        <v>0</v>
      </c>
      <c r="G22" s="106"/>
      <c r="H22" s="107"/>
      <c r="I22" s="115">
        <f t="shared" si="2"/>
        <v>0</v>
      </c>
      <c r="J22" s="109">
        <f t="shared" si="3"/>
        <v>0</v>
      </c>
    </row>
    <row r="23" spans="1:10" ht="15.75" customHeight="1">
      <c r="A23" s="26" t="s">
        <v>50</v>
      </c>
      <c r="B23" s="45" t="s">
        <v>51</v>
      </c>
      <c r="C23" s="166"/>
      <c r="D23" s="166"/>
      <c r="E23" s="103">
        <f t="shared" si="0"/>
        <v>0</v>
      </c>
      <c r="F23" s="166">
        <f t="shared" si="1"/>
        <v>0</v>
      </c>
      <c r="G23" s="166"/>
      <c r="H23" s="146"/>
      <c r="I23" s="103">
        <f t="shared" si="2"/>
        <v>0</v>
      </c>
      <c r="J23" s="104">
        <f t="shared" si="3"/>
        <v>0</v>
      </c>
    </row>
    <row r="24" spans="1:10" ht="15.75" customHeight="1" thickBot="1">
      <c r="A24" s="38"/>
      <c r="B24" s="39" t="s">
        <v>52</v>
      </c>
      <c r="C24" s="106"/>
      <c r="D24" s="106"/>
      <c r="E24" s="115">
        <f t="shared" si="0"/>
        <v>0</v>
      </c>
      <c r="F24" s="106">
        <f t="shared" si="1"/>
        <v>0</v>
      </c>
      <c r="G24" s="106"/>
      <c r="H24" s="107"/>
      <c r="I24" s="115">
        <f t="shared" si="2"/>
        <v>0</v>
      </c>
      <c r="J24" s="109">
        <f t="shared" si="3"/>
        <v>0</v>
      </c>
    </row>
    <row r="25" spans="1:10" ht="15.75" customHeight="1">
      <c r="A25" s="26" t="s">
        <v>53</v>
      </c>
      <c r="B25" s="45" t="s">
        <v>54</v>
      </c>
      <c r="C25" s="166"/>
      <c r="D25" s="166"/>
      <c r="E25" s="103">
        <f t="shared" si="0"/>
        <v>0</v>
      </c>
      <c r="F25" s="166">
        <f t="shared" si="1"/>
        <v>0</v>
      </c>
      <c r="G25" s="166"/>
      <c r="H25" s="146"/>
      <c r="I25" s="103">
        <f t="shared" si="2"/>
        <v>0</v>
      </c>
      <c r="J25" s="104">
        <f t="shared" si="3"/>
        <v>0</v>
      </c>
    </row>
    <row r="26" spans="1:10" ht="15.75" customHeight="1" thickBot="1">
      <c r="A26" s="38"/>
      <c r="B26" s="39" t="s">
        <v>55</v>
      </c>
      <c r="C26" s="106"/>
      <c r="D26" s="106"/>
      <c r="E26" s="115">
        <f t="shared" si="0"/>
        <v>0</v>
      </c>
      <c r="F26" s="106">
        <f t="shared" si="1"/>
        <v>0</v>
      </c>
      <c r="G26" s="106"/>
      <c r="H26" s="107"/>
      <c r="I26" s="115">
        <f t="shared" si="2"/>
        <v>0</v>
      </c>
      <c r="J26" s="109">
        <f t="shared" si="3"/>
        <v>0</v>
      </c>
    </row>
    <row r="27" spans="1:10" ht="15.75" customHeight="1">
      <c r="A27" s="26" t="s">
        <v>56</v>
      </c>
      <c r="B27" s="45" t="s">
        <v>57</v>
      </c>
      <c r="C27" s="166"/>
      <c r="D27" s="166"/>
      <c r="E27" s="103">
        <f t="shared" si="0"/>
        <v>0</v>
      </c>
      <c r="F27" s="166">
        <f t="shared" si="1"/>
        <v>0</v>
      </c>
      <c r="G27" s="166"/>
      <c r="H27" s="146"/>
      <c r="I27" s="103">
        <f t="shared" si="2"/>
        <v>0</v>
      </c>
      <c r="J27" s="104">
        <f t="shared" si="3"/>
        <v>0</v>
      </c>
    </row>
    <row r="28" spans="1:10" ht="15.75" customHeight="1">
      <c r="A28" s="38"/>
      <c r="B28" s="39" t="s">
        <v>58</v>
      </c>
      <c r="C28" s="106"/>
      <c r="D28" s="106"/>
      <c r="E28" s="115">
        <f t="shared" si="0"/>
        <v>0</v>
      </c>
      <c r="F28" s="106">
        <f t="shared" si="1"/>
        <v>0</v>
      </c>
      <c r="G28" s="106"/>
      <c r="H28" s="107"/>
      <c r="I28" s="115">
        <f t="shared" si="2"/>
        <v>0</v>
      </c>
      <c r="J28" s="109">
        <f t="shared" si="3"/>
        <v>0</v>
      </c>
    </row>
    <row r="29" spans="1:10" ht="15.75" customHeight="1" thickBot="1">
      <c r="A29" s="33"/>
      <c r="B29" s="34" t="s">
        <v>59</v>
      </c>
      <c r="C29" s="169"/>
      <c r="D29" s="169"/>
      <c r="E29" s="115">
        <f t="shared" si="0"/>
        <v>0</v>
      </c>
      <c r="F29" s="169">
        <f t="shared" si="1"/>
        <v>0</v>
      </c>
      <c r="G29" s="169"/>
      <c r="H29" s="149"/>
      <c r="I29" s="111">
        <f t="shared" si="2"/>
        <v>0</v>
      </c>
      <c r="J29" s="112">
        <f t="shared" si="3"/>
        <v>0</v>
      </c>
    </row>
    <row r="30" spans="1:10" ht="15.75" customHeight="1">
      <c r="A30" s="38" t="s">
        <v>60</v>
      </c>
      <c r="B30" s="39" t="s">
        <v>61</v>
      </c>
      <c r="C30" s="106"/>
      <c r="D30" s="106"/>
      <c r="E30" s="103">
        <f t="shared" si="0"/>
        <v>0</v>
      </c>
      <c r="F30" s="106">
        <f t="shared" si="1"/>
        <v>0</v>
      </c>
      <c r="G30" s="106"/>
      <c r="H30" s="107"/>
      <c r="I30" s="115">
        <f t="shared" si="2"/>
        <v>0</v>
      </c>
      <c r="J30" s="109">
        <f t="shared" si="3"/>
        <v>0</v>
      </c>
    </row>
    <row r="31" spans="1:10" ht="15.75" customHeight="1" thickBot="1">
      <c r="A31" s="33"/>
      <c r="B31" s="34" t="s">
        <v>62</v>
      </c>
      <c r="C31" s="169"/>
      <c r="D31" s="169"/>
      <c r="E31" s="115">
        <f t="shared" si="0"/>
        <v>0</v>
      </c>
      <c r="F31" s="169">
        <f t="shared" si="1"/>
        <v>0</v>
      </c>
      <c r="G31" s="169"/>
      <c r="H31" s="149"/>
      <c r="I31" s="111">
        <f t="shared" si="2"/>
        <v>0</v>
      </c>
      <c r="J31" s="112">
        <f t="shared" si="3"/>
        <v>0</v>
      </c>
    </row>
    <row r="32" spans="1:10" ht="18.75" customHeight="1" thickBot="1">
      <c r="A32" s="33" t="s">
        <v>15</v>
      </c>
      <c r="B32" s="151"/>
      <c r="C32" s="34">
        <f>SUM(C6:C31)</f>
        <v>0</v>
      </c>
      <c r="D32" s="34">
        <f>SUM(D6:D31)</f>
        <v>0</v>
      </c>
      <c r="E32" s="84">
        <f t="shared" si="0"/>
        <v>0</v>
      </c>
      <c r="F32" s="34">
        <f>SUM(F6:F31)</f>
        <v>0</v>
      </c>
      <c r="G32" s="34">
        <f>SUM(G6:G31)</f>
        <v>0</v>
      </c>
      <c r="H32" s="151"/>
      <c r="I32" s="111">
        <f>SUM(I6:I31)</f>
        <v>0</v>
      </c>
      <c r="J32" s="112">
        <f>SUM(J6:J31)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>Vincent Battesti</Manager>
  <Company>Cirad Montpellier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Références technico-économiques 1995-1996</dc:title>
  <dc:subject>Développement de l'agriculture d'oasis du Jérid</dc:subject>
  <dc:creator>Vincent Battesti</dc:creator>
  <cp:keywords>oasis palmeraie tunisie Jérid</cp:keywords>
  <dc:description>Recherche pour le développement de l'agriculture d'oasis: INRAT / CRPh-GRIDAO / CIRAD-SAR</dc:description>
  <cp:lastModifiedBy>Vincent Battesti</cp:lastModifiedBy>
  <cp:category/>
  <cp:version/>
  <cp:contentType/>
  <cp:contentStatus/>
</cp:coreProperties>
</file>