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516" yWindow="65516" windowWidth="15700" windowHeight="13760" tabRatio="896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r culture" sheetId="5" r:id="rId5"/>
    <sheet name="Volume d'eau d'irrigation" sheetId="6" r:id="rId6"/>
    <sheet name="Coûts de production en eau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récoltes'!$F$5:$F$40</definedName>
    <definedName name="quantité_auto_cons.">'Fiche de suivi des récoltes'!$E$5:$E$40</definedName>
    <definedName name="quantité_khames">'Fiche de suivi des récoltes'!$I$5:$I$40</definedName>
    <definedName name="quantité_récoltée">'Fiche de suivi des récoltes'!$D$5:$D$40</definedName>
    <definedName name="récolte">'Fiche de suivi des récoltes'!$A$5:$A$40</definedName>
    <definedName name="semaines">'Fiche de suivi des récoltes'!$B$5:$B$40</definedName>
    <definedName name="valeur_de_la_production">'Fiche de suivi des récoltes'!$H$5:$H$40</definedName>
    <definedName name="valeur_khames">'Fiche de suivi des récoltes'!$J$5:$J$40</definedName>
    <definedName name="valeur_vente">'Fiche de suivi des récoltes'!$G$5:$G$40</definedName>
    <definedName name="_xlnm.Print_Area" localSheetId="2">'Récapitulatif des récoltes'!$49:$89</definedName>
    <definedName name="_xlnm.Print_Area" localSheetId="0">'Temps de travaux des cultures'!$261:$291</definedName>
  </definedNames>
  <calcPr fullCalcOnLoad="1"/>
</workbook>
</file>

<file path=xl/sharedStrings.xml><?xml version="1.0" encoding="utf-8"?>
<sst xmlns="http://schemas.openxmlformats.org/spreadsheetml/2006/main" count="1752" uniqueCount="277">
  <si>
    <t>abricot</t>
  </si>
  <si>
    <t>pomme</t>
  </si>
  <si>
    <t>datte</t>
  </si>
  <si>
    <t>plant tomate</t>
  </si>
  <si>
    <t>pied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</si>
  <si>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</si>
  <si>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</si>
  <si>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</si>
  <si>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</si>
  <si>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</si>
  <si>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</si>
  <si>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</si>
  <si>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</si>
  <si>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</si>
  <si>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</si>
  <si>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</si>
  <si>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</si>
  <si>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</si>
  <si>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</si>
  <si>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</si>
  <si>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</si>
  <si>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</si>
  <si>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céleri (95)</t>
  </si>
  <si>
    <t>incomplet</t>
  </si>
  <si>
    <t>céleri (96)</t>
  </si>
  <si>
    <t>pas encore</t>
  </si>
  <si>
    <t>pas encore récolté</t>
  </si>
  <si>
    <t>fève (95)</t>
  </si>
  <si>
    <t>fève (96)</t>
  </si>
  <si>
    <t>orge</t>
  </si>
  <si>
    <t>piment (95)</t>
  </si>
  <si>
    <t>piment (96)</t>
  </si>
  <si>
    <t>tomate (95)</t>
  </si>
  <si>
    <t>tomate (96)</t>
  </si>
  <si>
    <t>tomate - pied</t>
  </si>
  <si>
    <t>Arbre</t>
  </si>
  <si>
    <t>Pieds</t>
  </si>
  <si>
    <t>fruitier</t>
  </si>
  <si>
    <t>productifs</t>
  </si>
  <si>
    <t>(unité / pied)</t>
  </si>
  <si>
    <t>DT par pied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</si>
  <si>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</si>
  <si>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</si>
  <si>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</si>
  <si>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</si>
  <si>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</si>
  <si>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</si>
  <si>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</si>
  <si>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jeune bouc</t>
  </si>
  <si>
    <t>brebis</t>
  </si>
  <si>
    <t>agneau</t>
  </si>
  <si>
    <t>chevreau</t>
  </si>
  <si>
    <t>chèvres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</si>
  <si>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</si>
  <si>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</si>
  <si>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</si>
  <si>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</si>
  <si>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</si>
  <si>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</si>
  <si>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blessure nasale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</si>
  <si>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</si>
  <si>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</si>
  <si>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</si>
  <si>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</si>
  <si>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</si>
  <si>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</si>
  <si>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amonitre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</si>
  <si>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</si>
  <si>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</si>
  <si>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</si>
  <si>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</si>
  <si>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</si>
  <si>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</si>
  <si>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</si>
  <si>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</si>
  <si>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AGRICOLE ET DEPENSES</t>
  </si>
  <si>
    <t>coût total</t>
  </si>
  <si>
    <t>valeur totale</t>
  </si>
  <si>
    <t>dépenses 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</si>
  <si>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</si>
  <si>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</si>
  <si>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</si>
  <si>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</si>
  <si>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</si>
  <si>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</si>
  <si>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</si>
  <si>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</si>
  <si>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</si>
  <si>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</si>
  <si>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</si>
  <si>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</si>
  <si>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</si>
  <si>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</si>
  <si>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</si>
  <si>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NEFLEYET</t>
  </si>
  <si>
    <t>TEMPS DE TRAVAUX DES CULTURES</t>
  </si>
  <si>
    <t>AMINA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</si>
  <si>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</si>
  <si>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</si>
  <si>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</si>
  <si>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</si>
  <si>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</si>
  <si>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</si>
  <si>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</si>
  <si>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</si>
  <si>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</si>
  <si>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</si>
  <si>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</si>
  <si>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</si>
  <si>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</si>
  <si>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</si>
  <si>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</si>
  <si>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</si>
  <si>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</si>
  <si>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</si>
  <si>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</si>
  <si>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</si>
  <si>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</si>
  <si>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</si>
  <si>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</si>
  <si>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</si>
  <si>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</si>
  <si>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</si>
  <si>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</si>
  <si>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</si>
  <si>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</si>
  <si>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</si>
  <si>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</si>
  <si>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</si>
  <si>
    <t>34+35</t>
  </si>
  <si>
    <t>septembre</t>
  </si>
  <si>
    <t>36+37</t>
  </si>
  <si>
    <t>38+39</t>
  </si>
  <si>
    <t>octobre</t>
  </si>
  <si>
    <t>40+41</t>
  </si>
  <si>
    <t>42+43</t>
  </si>
  <si>
    <t>44+45</t>
  </si>
  <si>
    <t>novembre</t>
  </si>
  <si>
    <t>46+47</t>
  </si>
  <si>
    <t>48+49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</si>
  <si>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</si>
  <si>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</si>
  <si>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</si>
  <si>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</si>
  <si>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</si>
  <si>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</si>
  <si>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</si>
  <si>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</si>
  <si>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</si>
  <si>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tomate</t>
  </si>
  <si>
    <t>fève</t>
  </si>
  <si>
    <t>oignon</t>
  </si>
  <si>
    <t>carotte</t>
  </si>
  <si>
    <t>piment</t>
  </si>
  <si>
    <t>corette</t>
  </si>
  <si>
    <t>abricotier</t>
  </si>
  <si>
    <t>céleri</t>
  </si>
  <si>
    <t>persil</t>
  </si>
  <si>
    <t>pommier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</si>
  <si>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</si>
  <si>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</si>
  <si>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</si>
  <si>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</si>
  <si>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</si>
  <si>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</si>
  <si>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</si>
  <si>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</si>
  <si>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</si>
  <si>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</si>
  <si>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</si>
  <si>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</si>
  <si>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</si>
  <si>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</si>
  <si>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</si>
  <si>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</si>
  <si>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</si>
  <si>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</si>
  <si>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</si>
  <si>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</si>
  <si>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</si>
  <si>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</si>
  <si>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</si>
  <si>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</si>
  <si>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</si>
  <si>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</si>
  <si>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</si>
  <si>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amonitrate</t>
  </si>
  <si>
    <t>150 kg</t>
  </si>
  <si>
    <t>decis</t>
  </si>
  <si>
    <t>?</t>
  </si>
  <si>
    <t>6 kg</t>
  </si>
  <si>
    <t>1/4 l</t>
  </si>
  <si>
    <t>0,3 kg corette autoproduit</t>
  </si>
  <si>
    <t>2 kg</t>
  </si>
  <si>
    <t>nitrate potasse</t>
  </si>
  <si>
    <t>20 kg</t>
  </si>
  <si>
    <t>soufre pour datte</t>
  </si>
  <si>
    <t>10 kg</t>
  </si>
  <si>
    <t>50 g persil</t>
  </si>
  <si>
    <t>5 charrettes ovin/caprin</t>
  </si>
  <si>
    <t>50 g de tomates</t>
  </si>
  <si>
    <t>50g céleri</t>
  </si>
  <si>
    <t>6 kg fève</t>
  </si>
  <si>
    <t>10 kg fève</t>
  </si>
  <si>
    <t>graines autoproduites piment</t>
  </si>
  <si>
    <t>plants tomate autoproduit.</t>
  </si>
  <si>
    <t>16 charrettes</t>
  </si>
  <si>
    <t>amonitrate blanc + noir</t>
  </si>
  <si>
    <t>8 charrettes</t>
  </si>
  <si>
    <t>anti-limaces</t>
  </si>
  <si>
    <t>200 g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</si>
  <si>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</si>
  <si>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</si>
  <si>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</si>
  <si>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</si>
  <si>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</si>
  <si>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</si>
  <si>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50 g semences</t>
  </si>
  <si>
    <t>16 kg graines</t>
  </si>
  <si>
    <t>insecticide</t>
  </si>
  <si>
    <t>Soufre</t>
  </si>
  <si>
    <t>VOLUME D'EAU D'IRRIGATION</t>
  </si>
  <si>
    <t>Fréquence théorique du tour d'eau :</t>
  </si>
  <si>
    <t>5 jours 1/2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</si>
  <si>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</si>
  <si>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</si>
  <si>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</si>
  <si>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</si>
  <si>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</si>
  <si>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</si>
  <si>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</si>
  <si>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</si>
  <si>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</si>
  <si>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</si>
  <si>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</si>
  <si>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coupures</t>
  </si>
  <si>
    <t>panne</t>
  </si>
  <si>
    <t>retard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</si>
  <si>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</si>
  <si>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</si>
  <si>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</si>
  <si>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</si>
  <si>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</si>
  <si>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</si>
  <si>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</si>
  <si>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</si>
  <si>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</si>
  <si>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ALIMENTATION CAPRINS OVINS</t>
  </si>
  <si>
    <t>ET TEMPS DE TRAVAUX</t>
  </si>
  <si>
    <t>puits privé</t>
  </si>
  <si>
    <r>
      <t xml:space="preserve">Attention : les animaux appartiennent au </t>
    </r>
    <r>
      <rPr>
        <i/>
        <sz val="10"/>
        <rFont val="Times New Roman"/>
        <family val="0"/>
      </rPr>
      <t>khammes</t>
    </r>
  </si>
  <si>
    <t>con-</t>
  </si>
  <si>
    <t>déchets</t>
  </si>
  <si>
    <t>temps de travail</t>
  </si>
  <si>
    <t>herbe</t>
  </si>
  <si>
    <t>luzerne</t>
  </si>
  <si>
    <t>son</t>
  </si>
  <si>
    <t>centré</t>
  </si>
  <si>
    <t>de dattes</t>
  </si>
  <si>
    <t>autres</t>
  </si>
  <si>
    <t>à volonté</t>
  </si>
  <si>
    <t>*</t>
  </si>
  <si>
    <t>* +tonte</t>
  </si>
  <si>
    <t>offert</t>
  </si>
  <si>
    <t>* entretien : 1/2 h matin &amp; soir par la femme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</si>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</sst>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sz val="10"/>
      <color indexed="32"/>
      <name val="Times New Roman"/>
      <family val="1"/>
    </font>
    <font>
      <sz val="10"/>
      <color indexed="32"/>
      <name val="Geneva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6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1" borderId="52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6" xfId="0" applyNumberFormat="1" applyFont="1" applyBorder="1" applyAlignment="1" applyProtection="1">
      <alignment horizontal="center" vertical="center"/>
      <protection locked="0"/>
    </xf>
    <xf numFmtId="184" fontId="4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7" xfId="0" applyFont="1" applyBorder="1" applyAlignment="1" applyProtection="1">
      <alignment horizontal="center" vertical="top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2" fillId="0" borderId="28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4" fontId="4" fillId="0" borderId="58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55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9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84" fontId="4" fillId="0" borderId="58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2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6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 locked="0"/>
    </xf>
    <xf numFmtId="0" fontId="4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1" fillId="0" borderId="17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53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1" fontId="4" fillId="0" borderId="10" xfId="22" applyNumberFormat="1" applyFont="1" applyBorder="1" applyAlignment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 locked="0"/>
    </xf>
    <xf numFmtId="184" fontId="4" fillId="0" borderId="41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 locked="0"/>
    </xf>
    <xf numFmtId="184" fontId="4" fillId="0" borderId="40" xfId="22" applyNumberFormat="1" applyFont="1" applyBorder="1" applyAlignment="1" applyProtection="1">
      <alignment horizontal="center" vertical="center"/>
      <protection locked="0"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 locked="0"/>
    </xf>
    <xf numFmtId="184" fontId="4" fillId="0" borderId="42" xfId="22" applyNumberFormat="1" applyFont="1" applyBorder="1" applyAlignment="1" applyProtection="1">
      <alignment horizontal="center" vertical="center"/>
      <protection locked="0"/>
    </xf>
    <xf numFmtId="0" fontId="4" fillId="1" borderId="7" xfId="22" applyFont="1" applyFill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1" borderId="52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7" xfId="21" applyFont="1" applyBorder="1" applyAlignment="1" applyProtection="1">
      <alignment horizontal="centerContinuous" vertical="center"/>
      <protection/>
    </xf>
    <xf numFmtId="0" fontId="11" fillId="0" borderId="19" xfId="21" applyFont="1" applyBorder="1" applyAlignment="1" applyProtection="1">
      <alignment horizontal="centerContinuous" vertical="center"/>
      <protection/>
    </xf>
    <xf numFmtId="0" fontId="11" fillId="0" borderId="20" xfId="21" applyFont="1" applyBorder="1" applyAlignment="1" applyProtection="1">
      <alignment horizontal="centerContinuous" vertical="center"/>
      <protection/>
    </xf>
    <xf numFmtId="0" fontId="15" fillId="0" borderId="18" xfId="21" applyFont="1" applyBorder="1" applyAlignment="1" applyProtection="1">
      <alignment horizontal="centerContinuous" vertical="center"/>
      <protection/>
    </xf>
    <xf numFmtId="0" fontId="11" fillId="0" borderId="67" xfId="21" applyFont="1" applyBorder="1" applyAlignment="1" applyProtection="1">
      <alignment horizontal="centerContinuous" vertical="center"/>
      <protection/>
    </xf>
    <xf numFmtId="0" fontId="15" fillId="0" borderId="19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8" xfId="21" applyFont="1" applyBorder="1" applyAlignment="1" applyProtection="1">
      <alignment horizontal="centerContinuous" vertical="center"/>
      <protection/>
    </xf>
    <xf numFmtId="0" fontId="4" fillId="0" borderId="46" xfId="21" applyFont="1" applyBorder="1" applyAlignment="1" applyProtection="1">
      <alignment horizontal="centerContinuous" vertical="center"/>
      <protection/>
    </xf>
    <xf numFmtId="0" fontId="4" fillId="0" borderId="47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47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 locked="0"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 locked="0"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28" xfId="21" applyFont="1" applyBorder="1" applyAlignment="1" applyProtection="1">
      <alignment horizontal="center" vertical="center"/>
      <protection/>
    </xf>
    <xf numFmtId="0" fontId="4" fillId="1" borderId="52" xfId="21" applyFont="1" applyFill="1" applyBorder="1" applyAlignment="1" applyProtection="1">
      <alignment horizontal="center" vertical="center"/>
      <protection/>
    </xf>
    <xf numFmtId="184" fontId="4" fillId="0" borderId="55" xfId="21" applyNumberFormat="1" applyFont="1" applyBorder="1" applyAlignment="1" applyProtection="1">
      <alignment horizontal="center" vertical="center"/>
      <protection/>
    </xf>
    <xf numFmtId="184" fontId="4" fillId="0" borderId="60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>
      <alignment horizontal="center" vertical="center"/>
      <protection/>
    </xf>
    <xf numFmtId="0" fontId="13" fillId="0" borderId="0" xfId="20">
      <alignment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62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8" xfId="20" applyFont="1" applyBorder="1" applyAlignment="1">
      <alignment horizontal="centerContinuous" vertical="center"/>
      <protection/>
    </xf>
    <xf numFmtId="0" fontId="4" fillId="0" borderId="20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8" xfId="19" applyFont="1" applyBorder="1" applyAlignment="1">
      <alignment horizontal="centerContinuous" vertical="center"/>
      <protection/>
    </xf>
    <xf numFmtId="0" fontId="4" fillId="0" borderId="20" xfId="19" applyFont="1" applyBorder="1" applyAlignment="1">
      <alignment horizontal="centerContinuous" vertical="center"/>
      <protection/>
    </xf>
    <xf numFmtId="0" fontId="4" fillId="0" borderId="72" xfId="20" applyFont="1" applyBorder="1" applyAlignment="1">
      <alignment horizontal="center" vertical="top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64" xfId="20" applyFont="1" applyBorder="1" applyAlignment="1">
      <alignment horizontal="center" vertical="center"/>
      <protection/>
    </xf>
    <xf numFmtId="184" fontId="4" fillId="0" borderId="10" xfId="20" applyNumberFormat="1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 wrapText="1"/>
      <protection locked="0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/>
      <protection locked="0"/>
    </xf>
    <xf numFmtId="0" fontId="4" fillId="0" borderId="15" xfId="20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184" fontId="4" fillId="0" borderId="42" xfId="20" applyNumberFormat="1" applyFont="1" applyBorder="1" applyAlignment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0" fontId="4" fillId="0" borderId="66" xfId="20" applyFont="1" applyBorder="1" applyAlignment="1">
      <alignment horizontal="center" vertical="center"/>
      <protection/>
    </xf>
    <xf numFmtId="184" fontId="4" fillId="0" borderId="15" xfId="20" applyNumberFormat="1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0" xfId="20" applyNumberFormat="1" applyFont="1" applyBorder="1" applyAlignment="1">
      <alignment horizontal="center" vertical="center"/>
      <protection/>
    </xf>
    <xf numFmtId="0" fontId="4" fillId="1" borderId="65" xfId="20" applyFont="1" applyFill="1" applyBorder="1" applyAlignment="1">
      <alignment horizontal="center" vertical="center"/>
      <protection/>
    </xf>
    <xf numFmtId="184" fontId="4" fillId="0" borderId="7" xfId="20" applyNumberFormat="1" applyFont="1" applyFill="1" applyBorder="1" applyAlignment="1">
      <alignment horizontal="center" vertical="center"/>
      <protection/>
    </xf>
    <xf numFmtId="184" fontId="4" fillId="0" borderId="40" xfId="20" applyNumberFormat="1" applyFont="1" applyFill="1" applyBorder="1" applyAlignment="1">
      <alignment horizontal="center" vertical="center"/>
      <protection/>
    </xf>
    <xf numFmtId="0" fontId="4" fillId="1" borderId="7" xfId="20" applyFont="1" applyFill="1" applyBorder="1" applyAlignment="1">
      <alignment horizontal="center" vertical="center"/>
      <protection/>
    </xf>
    <xf numFmtId="0" fontId="4" fillId="1" borderId="52" xfId="20" applyFont="1" applyFill="1" applyBorder="1" applyAlignment="1">
      <alignment horizontal="center" vertical="center"/>
      <protection/>
    </xf>
    <xf numFmtId="0" fontId="4" fillId="1" borderId="61" xfId="19" applyFont="1" applyFill="1" applyBorder="1" applyAlignment="1">
      <alignment horizontal="center" vertical="center"/>
      <protection/>
    </xf>
    <xf numFmtId="0" fontId="4" fillId="0" borderId="73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11" fillId="0" borderId="67" xfId="0" applyFont="1" applyBorder="1" applyAlignment="1" applyProtection="1">
      <alignment horizontal="centerContinuous" vertical="center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9" xfId="0" applyNumberFormat="1" applyFont="1" applyBorder="1" applyAlignment="1" applyProtection="1">
      <alignment horizontal="center" vertical="center"/>
      <protection/>
    </xf>
    <xf numFmtId="0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2" fontId="4" fillId="0" borderId="59" xfId="0" applyNumberFormat="1" applyFont="1" applyBorder="1" applyAlignment="1" applyProtection="1">
      <alignment horizontal="center" vertical="center"/>
      <protection/>
    </xf>
    <xf numFmtId="0" fontId="4" fillId="0" borderId="49" xfId="0" applyNumberFormat="1" applyFont="1" applyBorder="1" applyAlignment="1" applyProtection="1">
      <alignment horizontal="center" vertical="center"/>
      <protection locked="0"/>
    </xf>
    <xf numFmtId="2" fontId="4" fillId="0" borderId="40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1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75" xfId="0" applyNumberFormat="1" applyFont="1" applyBorder="1" applyAlignment="1" applyProtection="1">
      <alignment horizontal="center" vertical="center"/>
      <protection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184" fontId="4" fillId="0" borderId="21" xfId="2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184" fontId="4" fillId="0" borderId="58" xfId="0" applyNumberFormat="1" applyFont="1" applyBorder="1" applyAlignment="1">
      <alignment horizontal="center" vertical="center"/>
    </xf>
    <xf numFmtId="0" fontId="4" fillId="1" borderId="77" xfId="19" applyFont="1" applyFill="1" applyBorder="1" applyAlignment="1">
      <alignment horizontal="center" vertical="center"/>
      <protection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 applyProtection="1">
      <alignment/>
      <protection/>
    </xf>
    <xf numFmtId="0" fontId="17" fillId="0" borderId="0" xfId="0" applyFont="1" applyFill="1" applyAlignment="1">
      <alignment/>
    </xf>
    <xf numFmtId="0" fontId="16" fillId="0" borderId="0" xfId="22" applyFont="1" applyFill="1">
      <alignment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r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075"/>
          <c:w val="0.968"/>
          <c:h val="0.9292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003895"/>
        <c:crosses val="autoZero"/>
        <c:auto val="0"/>
        <c:lblOffset val="100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33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2305"/>
          <c:w val="0.09825"/>
          <c:h val="0.28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125"/>
          <c:y val="0.2245"/>
          <c:w val="0.40225"/>
          <c:h val="0.7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5"/>
          <c:y val="0.28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7"/>
          <c:w val="0.95075"/>
          <c:h val="0.920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21523"/>
        <c:crosses val="autoZero"/>
        <c:auto val="0"/>
        <c:lblOffset val="100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86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293"/>
          <c:w val="0.11225"/>
          <c:h val="0.24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775"/>
          <c:y val="0.08275"/>
          <c:w val="0.9805"/>
          <c:h val="0.9172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culture'!$C$5:$C$15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culture'!$E$5:$E$15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culture'!$H$5:$H$15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culture'!$J$5:$J$15</c:f>
              <c:numCache/>
            </c:numRef>
          </c:val>
          <c:shape val="box"/>
        </c:ser>
        <c:overlap val="100"/>
        <c:gapDepth val="0"/>
        <c:shape val="box"/>
        <c:axId val="17293708"/>
        <c:axId val="21425645"/>
      </c:bar3D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425645"/>
        <c:crosses val="autoZero"/>
        <c:auto val="0"/>
        <c:lblOffset val="100"/>
        <c:noMultiLvlLbl val="0"/>
      </c:catAx>
      <c:valAx>
        <c:axId val="2142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29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1855"/>
          <c:w val="0.155"/>
          <c:h val="0.27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775"/>
          <c:y val="0.10375"/>
          <c:w val="0.981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v>prod.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culture'!$M$5:$M$15</c:f>
              <c:numCache/>
            </c:numRef>
          </c:val>
          <c:shape val="box"/>
        </c:ser>
        <c:gapDepth val="0"/>
        <c:shape val="box"/>
        <c:axId val="58613078"/>
        <c:axId val="57755655"/>
      </c:bar3D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755655"/>
        <c:crosses val="autoZero"/>
        <c:auto val="0"/>
        <c:lblOffset val="100"/>
        <c:noMultiLvlLbl val="0"/>
      </c:catAx>
      <c:valAx>
        <c:axId val="57755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6130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4425"/>
          <c:w val="0.967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696449"/>
        <c:crosses val="autoZero"/>
        <c:auto val="0"/>
        <c:lblOffset val="100"/>
        <c:noMultiLvlLbl val="0"/>
      </c:catAx>
      <c:valAx>
        <c:axId val="4769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03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00425"/>
          <c:w val="0.08775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625"/>
          <c:w val="0.9175"/>
          <c:h val="0.8432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26614858"/>
        <c:axId val="38207131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8319860"/>
        <c:axId val="7769877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07131"/>
        <c:crosses val="autoZero"/>
        <c:auto val="0"/>
        <c:lblOffset val="100"/>
        <c:noMultiLvlLbl val="0"/>
      </c:catAx>
      <c:valAx>
        <c:axId val="3820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14858"/>
        <c:crossesAt val="1"/>
        <c:crossBetween val="between"/>
        <c:dispUnits/>
      </c:valAx>
      <c:catAx>
        <c:axId val="8319860"/>
        <c:scaling>
          <c:orientation val="minMax"/>
        </c:scaling>
        <c:axPos val="b"/>
        <c:delete val="1"/>
        <c:majorTickMark val="in"/>
        <c:minorTickMark val="none"/>
        <c:tickLblPos val="nextTo"/>
        <c:crossAx val="7769877"/>
        <c:crosses val="autoZero"/>
        <c:auto val="0"/>
        <c:lblOffset val="100"/>
        <c:noMultiLvlLbl val="0"/>
      </c:cat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198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21275"/>
          <c:w val="0.22975"/>
          <c:h val="0.17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5825"/>
          <c:w val="0.9515"/>
          <c:h val="0.911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380271"/>
        <c:crosses val="autoZero"/>
        <c:auto val="0"/>
        <c:lblOffset val="100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1915"/>
          <c:w val="0.123"/>
          <c:h val="0.21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5725"/>
          <c:y val="0.226"/>
          <c:w val="0.76625"/>
          <c:h val="0.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328"/>
          <c:w val="0.1185"/>
          <c:h val="0.23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6"/>
          <c:y val="0.2215"/>
          <c:w val="0.8705"/>
          <c:h val="0.6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165"/>
          <c:w val="0.11475"/>
          <c:h val="0.18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775"/>
          <c:w val="0.9595"/>
          <c:h val="0.897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536041"/>
        <c:crosses val="autoZero"/>
        <c:auto val="0"/>
        <c:lblOffset val="100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9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5"/>
          <c:y val="0.1865"/>
          <c:w val="0.1265"/>
          <c:h val="0.16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265"/>
          <c:y val="0.307"/>
          <c:w val="0.4685"/>
          <c:h val="0.5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2435"/>
          <c:w val="0.103"/>
          <c:h val="0.42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825"/>
          <c:w val="0.9522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main-d'oeuvre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47280050"/>
        <c:axId val="22867267"/>
      </c:bar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867267"/>
        <c:crosses val="autoZero"/>
        <c:auto val="0"/>
        <c:lblOffset val="100"/>
        <c:noMultiLvlLbl val="0"/>
      </c:catAx>
      <c:valAx>
        <c:axId val="228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8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15725"/>
          <c:w val="0.1765"/>
          <c:h val="0.28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8925"/>
          <c:y val="0.25525"/>
          <c:w val="0.393"/>
          <c:h val="0.6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29725"/>
          <c:w val="0.1585"/>
          <c:h val="0.417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40"/>
      <c:depthPercent val="200"/>
      <c:rAngAx val="1"/>
    </c:view3D>
    <c:plotArea>
      <c:layout>
        <c:manualLayout>
          <c:xMode val="edge"/>
          <c:yMode val="edge"/>
          <c:x val="0.021"/>
          <c:y val="0.358"/>
          <c:w val="0.89725"/>
          <c:h val="0.55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825"/>
          <c:y val="0.0995"/>
          <c:w val="0.089"/>
          <c:h val="0.22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tomate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125"/>
          <c:w val="0.973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cultures'!$C$69:$C$94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cultures'!$D$69:$D$94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cultures'!$E$69:$E$94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cultures'!$F$69:$F$94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cultures'!$G$69:$G$94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cultures'!$H$69:$H$94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396401"/>
        <c:crosses val="autoZero"/>
        <c:auto val="0"/>
        <c:lblOffset val="100"/>
        <c:noMultiLvlLbl val="0"/>
      </c:catAx>
      <c:valAx>
        <c:axId val="1439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9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75"/>
          <c:y val="0.30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tomate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025"/>
          <c:y val="0.15825"/>
          <c:w val="0.559"/>
          <c:h val="0.80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cultures'!$C$67:$H$67</c:f>
              <c:strCache/>
            </c:strRef>
          </c:cat>
          <c:val>
            <c:numRef>
              <c:f>'Temps de travaux des cultures'!$C$95:$H$95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1"/>
          <c:y val="0.42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f?ve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605"/>
          <c:w val="0.96925"/>
          <c:h val="0.939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cultures'!$C$133:$C$158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cultures'!$D$133:$D$158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cultures'!$E$133:$E$158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cultures'!$F$133:$F$158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cultures'!$G$133:$G$158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cultures'!$H$133:$H$158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257803"/>
        <c:crosses val="autoZero"/>
        <c:auto val="0"/>
        <c:lblOffset val="100"/>
        <c:noMultiLvlLbl val="0"/>
      </c:catAx>
      <c:valAx>
        <c:axId val="2525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5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36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f?ve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05"/>
          <c:y val="0.30625"/>
          <c:w val="0.47875"/>
          <c:h val="0.50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cultures'!$C$131:$H$131</c:f>
              <c:strCache/>
            </c:strRef>
          </c:cat>
          <c:val>
            <c:numRef>
              <c:f>'Temps de travaux des cultures'!$C$159:$H$159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2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08"/>
          <c:y val="0.09225"/>
          <c:w val="0.98275"/>
          <c:h val="0.89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récoltes'!$G$6:$G$18</c:f>
              <c:strCache/>
            </c:strRef>
          </c:cat>
          <c:val>
            <c:numRef>
              <c:f>'Récapitulatif des récoltes'!$J$6:$J$18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25993636"/>
        <c:axId val="32616133"/>
      </c:bar3DChart>
      <c:catAx>
        <c:axId val="259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2616133"/>
        <c:crosses val="autoZero"/>
        <c:auto val="0"/>
        <c:lblOffset val="100"/>
        <c:noMultiLvlLbl val="0"/>
      </c:catAx>
      <c:val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9936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1"/>
          <c:w val="0.96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gapWidth val="50"/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661087"/>
        <c:crosses val="autoZero"/>
        <c:auto val="0"/>
        <c:lblOffset val="100"/>
        <c:noMultiLvlLbl val="0"/>
      </c:cat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097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 (sauf dattes)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1"/>
          <c:y val="0.066"/>
          <c:w val="0.989"/>
          <c:h val="0.934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('Récapitulatif des récoltes'!$G$23:$G$24,'Récapitulatif des récoltes'!$G$6:$G$19)</c:f>
              <c:strCache/>
            </c:strRef>
          </c:cat>
          <c:val>
            <c:numRef>
              <c:f>('Récapitulatif des récoltes'!$L$23:$L$24,'Récapitulatif des récoltes'!$L$6:$L$19)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par are ou par pied</c:v>
          </c:tx>
          <c:spPr>
            <a:solidFill>
              <a:srgbClr val="1FB7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('Récapitulatif des récoltes'!$G$23:$G$24,'Récapitulatif des récoltes'!$G$6:$G$19)</c:f>
              <c:strCache/>
            </c:strRef>
          </c:cat>
          <c:val>
            <c:numRef>
              <c:f>('Récapitulatif des récoltes'!$M$23:$M$24,'Récapitulatif des récoltes'!$M$6:$M$19)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Depth val="0"/>
        <c:shape val="box"/>
        <c:axId val="20623192"/>
        <c:axId val="51391001"/>
      </c:bar3DChart>
      <c:catAx>
        <c:axId val="2062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1391001"/>
        <c:crosses val="autoZero"/>
        <c:auto val="0"/>
        <c:lblOffset val="100"/>
        <c:noMultiLvlLbl val="0"/>
      </c:catAx>
      <c:val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23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"/>
          <c:y val="0.571"/>
          <c:w val="0.2522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</cdr:x>
      <cdr:y>0.3025</cdr:y>
    </cdr:from>
    <cdr:to>
      <cdr:x>0.261</cdr:x>
      <cdr:y>0.39225</cdr:y>
    </cdr:to>
    <cdr:sp>
      <cdr:nvSpPr>
        <cdr:cNvPr id="1" name="Line 1"/>
        <cdr:cNvSpPr>
          <a:spLocks/>
        </cdr:cNvSpPr>
      </cdr:nvSpPr>
      <cdr:spPr>
        <a:xfrm flipH="1">
          <a:off x="1752600" y="1085850"/>
          <a:ext cx="3714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0.25525</cdr:y>
    </cdr:from>
    <cdr:to>
      <cdr:x>0.353</cdr:x>
      <cdr:y>0.31225</cdr:y>
    </cdr:to>
    <cdr:sp>
      <cdr:nvSpPr>
        <cdr:cNvPr id="2" name="Texte 2"/>
        <cdr:cNvSpPr txBox="1">
          <a:spLocks noChangeArrowheads="1"/>
        </cdr:cNvSpPr>
      </cdr:nvSpPr>
      <cdr:spPr>
        <a:xfrm>
          <a:off x="1990725" y="914400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0.43275</cdr:x>
      <cdr:y>0.34775</cdr:y>
    </cdr:from>
    <cdr:to>
      <cdr:x>0.473</cdr:x>
      <cdr:y>0.47075</cdr:y>
    </cdr:to>
    <cdr:sp>
      <cdr:nvSpPr>
        <cdr:cNvPr id="3" name="Line 3"/>
        <cdr:cNvSpPr>
          <a:spLocks/>
        </cdr:cNvSpPr>
      </cdr:nvSpPr>
      <cdr:spPr>
        <a:xfrm flipH="1">
          <a:off x="3524250" y="1247775"/>
          <a:ext cx="323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0.4675</cdr:x>
      <cdr:y>0.2775</cdr:y>
    </cdr:from>
    <cdr:to>
      <cdr:x>0.658</cdr:x>
      <cdr:y>0.3775</cdr:y>
    </cdr:to>
    <cdr:sp>
      <cdr:nvSpPr>
        <cdr:cNvPr id="4" name="Texte 4"/>
        <cdr:cNvSpPr txBox="1">
          <a:spLocks noChangeArrowheads="1"/>
        </cdr:cNvSpPr>
      </cdr:nvSpPr>
      <cdr:spPr>
        <a:xfrm>
          <a:off x="3810000" y="1000125"/>
          <a:ext cx="1552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 régimes 
et récolte des bella'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962025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8858250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200025</xdr:rowOff>
    </xdr:to>
    <xdr:graphicFrame>
      <xdr:nvGraphicFramePr>
        <xdr:cNvPr id="2" name="Chart 2"/>
        <xdr:cNvGraphicFramePr/>
      </xdr:nvGraphicFramePr>
      <xdr:xfrm>
        <a:off x="0" y="12525375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36</xdr:row>
      <xdr:rowOff>85725</xdr:rowOff>
    </xdr:from>
    <xdr:to>
      <xdr:col>12</xdr:col>
      <xdr:colOff>314325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1123950" y="9953625"/>
        <a:ext cx="8334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723900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6543675"/>
        <a:ext cx="8153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10</xdr:col>
      <xdr:colOff>723900</xdr:colOff>
      <xdr:row>62</xdr:row>
      <xdr:rowOff>161925</xdr:rowOff>
    </xdr:to>
    <xdr:graphicFrame>
      <xdr:nvGraphicFramePr>
        <xdr:cNvPr id="2" name="Chart 5"/>
        <xdr:cNvGraphicFramePr/>
      </xdr:nvGraphicFramePr>
      <xdr:xfrm>
        <a:off x="0" y="10229850"/>
        <a:ext cx="81534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0</xdr:colOff>
      <xdr:row>114</xdr:row>
      <xdr:rowOff>9525</xdr:rowOff>
    </xdr:to>
    <xdr:graphicFrame>
      <xdr:nvGraphicFramePr>
        <xdr:cNvPr id="3" name="Chart 6"/>
        <xdr:cNvGraphicFramePr/>
      </xdr:nvGraphicFramePr>
      <xdr:xfrm>
        <a:off x="0" y="19488150"/>
        <a:ext cx="81724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104775</xdr:rowOff>
    </xdr:from>
    <xdr:to>
      <xdr:col>10</xdr:col>
      <xdr:colOff>723900</xdr:colOff>
      <xdr:row>126</xdr:row>
      <xdr:rowOff>190500</xdr:rowOff>
    </xdr:to>
    <xdr:graphicFrame>
      <xdr:nvGraphicFramePr>
        <xdr:cNvPr id="4" name="Chart 7"/>
        <xdr:cNvGraphicFramePr/>
      </xdr:nvGraphicFramePr>
      <xdr:xfrm>
        <a:off x="0" y="23193375"/>
        <a:ext cx="81534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160</xdr:row>
      <xdr:rowOff>9525</xdr:rowOff>
    </xdr:from>
    <xdr:to>
      <xdr:col>10</xdr:col>
      <xdr:colOff>723900</xdr:colOff>
      <xdr:row>177</xdr:row>
      <xdr:rowOff>180975</xdr:rowOff>
    </xdr:to>
    <xdr:graphicFrame>
      <xdr:nvGraphicFramePr>
        <xdr:cNvPr id="5" name="Chart 8"/>
        <xdr:cNvGraphicFramePr/>
      </xdr:nvGraphicFramePr>
      <xdr:xfrm>
        <a:off x="0" y="32442150"/>
        <a:ext cx="815340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178</xdr:row>
      <xdr:rowOff>47625</xdr:rowOff>
    </xdr:from>
    <xdr:to>
      <xdr:col>10</xdr:col>
      <xdr:colOff>723900</xdr:colOff>
      <xdr:row>190</xdr:row>
      <xdr:rowOff>152400</xdr:rowOff>
    </xdr:to>
    <xdr:graphicFrame>
      <xdr:nvGraphicFramePr>
        <xdr:cNvPr id="6" name="Chart 9"/>
        <xdr:cNvGraphicFramePr/>
      </xdr:nvGraphicFramePr>
      <xdr:xfrm>
        <a:off x="0" y="36080700"/>
        <a:ext cx="81534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66675</xdr:rowOff>
    </xdr:from>
    <xdr:to>
      <xdr:col>8</xdr:col>
      <xdr:colOff>438150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0" y="13373100"/>
        <a:ext cx="73723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33</xdr:row>
      <xdr:rowOff>0</xdr:rowOff>
    </xdr:from>
    <xdr:to>
      <xdr:col>11</xdr:col>
      <xdr:colOff>571500</xdr:colOff>
      <xdr:row>47</xdr:row>
      <xdr:rowOff>123825</xdr:rowOff>
    </xdr:to>
    <xdr:graphicFrame>
      <xdr:nvGraphicFramePr>
        <xdr:cNvPr id="2" name="Chart 3"/>
        <xdr:cNvGraphicFramePr/>
      </xdr:nvGraphicFramePr>
      <xdr:xfrm>
        <a:off x="1133475" y="9163050"/>
        <a:ext cx="8829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180975</xdr:rowOff>
    </xdr:from>
    <xdr:to>
      <xdr:col>8</xdr:col>
      <xdr:colOff>438150</xdr:colOff>
      <xdr:row>88</xdr:row>
      <xdr:rowOff>142875</xdr:rowOff>
    </xdr:to>
    <xdr:graphicFrame>
      <xdr:nvGraphicFramePr>
        <xdr:cNvPr id="3" name="Chart 4"/>
        <xdr:cNvGraphicFramePr/>
      </xdr:nvGraphicFramePr>
      <xdr:xfrm>
        <a:off x="0" y="19011900"/>
        <a:ext cx="73723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257175</xdr:rowOff>
    </xdr:from>
    <xdr:to>
      <xdr:col>14</xdr:col>
      <xdr:colOff>809625</xdr:colOff>
      <xdr:row>60</xdr:row>
      <xdr:rowOff>152400</xdr:rowOff>
    </xdr:to>
    <xdr:graphicFrame>
      <xdr:nvGraphicFramePr>
        <xdr:cNvPr id="1" name="Chart 2"/>
        <xdr:cNvGraphicFramePr/>
      </xdr:nvGraphicFramePr>
      <xdr:xfrm>
        <a:off x="0" y="15763875"/>
        <a:ext cx="14001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809625</xdr:colOff>
      <xdr:row>48</xdr:row>
      <xdr:rowOff>66675</xdr:rowOff>
    </xdr:to>
    <xdr:graphicFrame>
      <xdr:nvGraphicFramePr>
        <xdr:cNvPr id="2" name="Chart 3"/>
        <xdr:cNvGraphicFramePr/>
      </xdr:nvGraphicFramePr>
      <xdr:xfrm>
        <a:off x="0" y="10877550"/>
        <a:ext cx="140017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12</xdr:col>
      <xdr:colOff>619125</xdr:colOff>
      <xdr:row>26</xdr:row>
      <xdr:rowOff>85725</xdr:rowOff>
    </xdr:to>
    <xdr:graphicFrame>
      <xdr:nvGraphicFramePr>
        <xdr:cNvPr id="1" name="Chart 4"/>
        <xdr:cNvGraphicFramePr/>
      </xdr:nvGraphicFramePr>
      <xdr:xfrm>
        <a:off x="0" y="5105400"/>
        <a:ext cx="10477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190500</xdr:rowOff>
    </xdr:from>
    <xdr:to>
      <xdr:col>12</xdr:col>
      <xdr:colOff>619125</xdr:colOff>
      <xdr:row>35</xdr:row>
      <xdr:rowOff>257175</xdr:rowOff>
    </xdr:to>
    <xdr:graphicFrame>
      <xdr:nvGraphicFramePr>
        <xdr:cNvPr id="2" name="Chart 5"/>
        <xdr:cNvGraphicFramePr/>
      </xdr:nvGraphicFramePr>
      <xdr:xfrm>
        <a:off x="0" y="8334375"/>
        <a:ext cx="104775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10</xdr:col>
      <xdr:colOff>838200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9344025"/>
        <a:ext cx="9410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161925</xdr:rowOff>
    </xdr:from>
    <xdr:to>
      <xdr:col>9</xdr:col>
      <xdr:colOff>695325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504825" y="6800850"/>
        <a:ext cx="8162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9</xdr:col>
      <xdr:colOff>828675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486400"/>
        <a:ext cx="8372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114300</xdr:rowOff>
    </xdr:from>
    <xdr:to>
      <xdr:col>9</xdr:col>
      <xdr:colOff>819150</xdr:colOff>
      <xdr:row>70</xdr:row>
      <xdr:rowOff>9525</xdr:rowOff>
    </xdr:to>
    <xdr:graphicFrame>
      <xdr:nvGraphicFramePr>
        <xdr:cNvPr id="2" name="Chart 4"/>
        <xdr:cNvGraphicFramePr/>
      </xdr:nvGraphicFramePr>
      <xdr:xfrm>
        <a:off x="0" y="8743950"/>
        <a:ext cx="83629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152400</xdr:rowOff>
    </xdr:from>
    <xdr:to>
      <xdr:col>13</xdr:col>
      <xdr:colOff>714375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0" y="10925175"/>
        <a:ext cx="10677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123825</xdr:rowOff>
    </xdr:from>
    <xdr:to>
      <xdr:col>13</xdr:col>
      <xdr:colOff>733425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0" y="6848475"/>
        <a:ext cx="10696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1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94</v>
      </c>
      <c r="B1" s="2"/>
      <c r="C1" s="3"/>
      <c r="E1" s="5"/>
      <c r="F1" s="6" t="s">
        <v>95</v>
      </c>
      <c r="G1" s="5"/>
      <c r="I1" s="2"/>
    </row>
    <row r="2" spans="1:9" ht="27" customHeight="1" thickBot="1">
      <c r="A2" s="1" t="s">
        <v>96</v>
      </c>
      <c r="C2" s="3"/>
      <c r="D2" s="8" t="s">
        <v>97</v>
      </c>
      <c r="E2" s="9" t="s">
        <v>98</v>
      </c>
      <c r="G2" s="10"/>
      <c r="H2" s="5"/>
      <c r="I2" s="2"/>
    </row>
    <row r="3" spans="1:11" ht="15.75" customHeight="1">
      <c r="A3" s="11" t="s">
        <v>99</v>
      </c>
      <c r="B3" s="12" t="s">
        <v>100</v>
      </c>
      <c r="C3" s="13" t="s">
        <v>101</v>
      </c>
      <c r="D3" s="14" t="s">
        <v>102</v>
      </c>
      <c r="E3" s="14" t="s">
        <v>103</v>
      </c>
      <c r="F3" s="14" t="s">
        <v>104</v>
      </c>
      <c r="G3" s="14" t="s">
        <v>105</v>
      </c>
      <c r="H3" s="14" t="s">
        <v>106</v>
      </c>
      <c r="I3" s="12" t="s">
        <v>107</v>
      </c>
      <c r="J3" s="15" t="s">
        <v>108</v>
      </c>
      <c r="K3" s="16"/>
    </row>
    <row r="4" spans="1:11" ht="15.75" customHeight="1" thickBot="1">
      <c r="A4" s="17"/>
      <c r="B4" s="18"/>
      <c r="C4" s="19"/>
      <c r="D4" s="20"/>
      <c r="E4" s="20"/>
      <c r="F4" s="20"/>
      <c r="G4" s="20"/>
      <c r="H4" s="20"/>
      <c r="I4" s="18"/>
      <c r="J4" s="21" t="s">
        <v>109</v>
      </c>
      <c r="K4" s="22" t="s">
        <v>110</v>
      </c>
    </row>
    <row r="5" spans="1:11" ht="15.75" customHeight="1">
      <c r="A5" s="23" t="s">
        <v>111</v>
      </c>
      <c r="B5" s="24" t="s">
        <v>112</v>
      </c>
      <c r="C5" s="23"/>
      <c r="D5" s="25"/>
      <c r="E5" s="25"/>
      <c r="F5" s="25"/>
      <c r="G5" s="25"/>
      <c r="H5" s="25">
        <v>5</v>
      </c>
      <c r="I5" s="26">
        <f aca="true" t="shared" si="0" ref="I5:I31">SUM(C5:H5)</f>
        <v>5</v>
      </c>
      <c r="J5" s="27"/>
      <c r="K5" s="28"/>
    </row>
    <row r="6" spans="1:11" ht="15.75" customHeight="1" thickBot="1">
      <c r="A6" s="29"/>
      <c r="B6" s="21" t="s">
        <v>113</v>
      </c>
      <c r="C6" s="29"/>
      <c r="D6" s="21"/>
      <c r="E6" s="30"/>
      <c r="F6" s="21"/>
      <c r="G6" s="21"/>
      <c r="H6" s="21">
        <v>20.5</v>
      </c>
      <c r="I6" s="31">
        <f t="shared" si="0"/>
        <v>20.5</v>
      </c>
      <c r="J6" s="21"/>
      <c r="K6" s="32"/>
    </row>
    <row r="7" spans="1:11" ht="15.75" customHeight="1">
      <c r="A7" s="33" t="s">
        <v>114</v>
      </c>
      <c r="B7" s="34" t="s">
        <v>115</v>
      </c>
      <c r="C7" s="33"/>
      <c r="D7" s="34"/>
      <c r="E7" s="35"/>
      <c r="F7" s="34"/>
      <c r="G7" s="34"/>
      <c r="H7" s="34">
        <v>45</v>
      </c>
      <c r="I7" s="36">
        <f t="shared" si="0"/>
        <v>45</v>
      </c>
      <c r="J7" s="27"/>
      <c r="K7" s="28"/>
    </row>
    <row r="8" spans="1:11" ht="15.75" customHeight="1" thickBot="1">
      <c r="A8" s="29"/>
      <c r="B8" s="21" t="s">
        <v>116</v>
      </c>
      <c r="C8" s="29"/>
      <c r="D8" s="21"/>
      <c r="E8" s="21"/>
      <c r="F8" s="21"/>
      <c r="G8" s="21"/>
      <c r="H8" s="21">
        <v>54</v>
      </c>
      <c r="I8" s="31">
        <f t="shared" si="0"/>
        <v>54</v>
      </c>
      <c r="J8" s="21"/>
      <c r="K8" s="32"/>
    </row>
    <row r="9" spans="1:11" ht="15.75" customHeight="1">
      <c r="A9" s="33" t="s">
        <v>117</v>
      </c>
      <c r="B9" s="34" t="s">
        <v>118</v>
      </c>
      <c r="C9" s="33"/>
      <c r="D9" s="34"/>
      <c r="E9" s="34"/>
      <c r="F9" s="34"/>
      <c r="G9" s="34"/>
      <c r="H9" s="34">
        <v>13.5</v>
      </c>
      <c r="I9" s="36">
        <f t="shared" si="0"/>
        <v>13.5</v>
      </c>
      <c r="J9" s="27"/>
      <c r="K9" s="28"/>
    </row>
    <row r="10" spans="1:11" ht="15.75" customHeight="1">
      <c r="A10" s="33"/>
      <c r="B10" s="34" t="s">
        <v>119</v>
      </c>
      <c r="C10" s="37"/>
      <c r="D10" s="27"/>
      <c r="E10" s="27"/>
      <c r="F10" s="27"/>
      <c r="G10" s="27"/>
      <c r="H10" s="27"/>
      <c r="I10" s="38">
        <f t="shared" si="0"/>
        <v>0</v>
      </c>
      <c r="J10" s="27"/>
      <c r="K10" s="28"/>
    </row>
    <row r="11" spans="1:11" ht="15.75" customHeight="1" thickBot="1">
      <c r="A11" s="29"/>
      <c r="B11" s="21" t="s">
        <v>120</v>
      </c>
      <c r="C11" s="29"/>
      <c r="D11" s="21"/>
      <c r="E11" s="21"/>
      <c r="F11" s="21"/>
      <c r="G11" s="21"/>
      <c r="H11" s="21"/>
      <c r="I11" s="31">
        <f t="shared" si="0"/>
        <v>0</v>
      </c>
      <c r="J11" s="21"/>
      <c r="K11" s="32"/>
    </row>
    <row r="12" spans="1:11" ht="15.75" customHeight="1">
      <c r="A12" s="33" t="s">
        <v>121</v>
      </c>
      <c r="B12" s="34" t="s">
        <v>122</v>
      </c>
      <c r="C12" s="33"/>
      <c r="D12" s="34"/>
      <c r="E12" s="34"/>
      <c r="F12" s="34">
        <v>5</v>
      </c>
      <c r="G12" s="34"/>
      <c r="H12" s="34"/>
      <c r="I12" s="36">
        <f t="shared" si="0"/>
        <v>5</v>
      </c>
      <c r="J12" s="27"/>
      <c r="K12" s="28"/>
    </row>
    <row r="13" spans="1:11" ht="15.75" customHeight="1" thickBot="1">
      <c r="A13" s="29"/>
      <c r="B13" s="21" t="s">
        <v>123</v>
      </c>
      <c r="C13" s="29"/>
      <c r="D13" s="21"/>
      <c r="E13" s="21"/>
      <c r="F13" s="21">
        <v>10</v>
      </c>
      <c r="G13" s="21">
        <v>14</v>
      </c>
      <c r="H13" s="21"/>
      <c r="I13" s="31">
        <f t="shared" si="0"/>
        <v>24</v>
      </c>
      <c r="J13" s="21"/>
      <c r="K13" s="32"/>
    </row>
    <row r="14" spans="1:11" ht="15.75" customHeight="1">
      <c r="A14" s="33" t="s">
        <v>124</v>
      </c>
      <c r="B14" s="34" t="s">
        <v>125</v>
      </c>
      <c r="C14" s="33"/>
      <c r="D14" s="34"/>
      <c r="E14" s="34"/>
      <c r="F14" s="34">
        <v>13.75</v>
      </c>
      <c r="G14" s="34">
        <v>3</v>
      </c>
      <c r="H14" s="34"/>
      <c r="I14" s="36">
        <f t="shared" si="0"/>
        <v>16.75</v>
      </c>
      <c r="J14" s="27"/>
      <c r="K14" s="28"/>
    </row>
    <row r="15" spans="1:11" ht="15.75" customHeight="1" thickBot="1">
      <c r="A15" s="29"/>
      <c r="B15" s="21" t="s">
        <v>126</v>
      </c>
      <c r="C15" s="29"/>
      <c r="D15" s="21"/>
      <c r="E15" s="21"/>
      <c r="F15" s="21">
        <v>5.5</v>
      </c>
      <c r="G15" s="21">
        <v>1.25</v>
      </c>
      <c r="H15" s="21"/>
      <c r="I15" s="31">
        <f t="shared" si="0"/>
        <v>6.75</v>
      </c>
      <c r="J15" s="21"/>
      <c r="K15" s="32"/>
    </row>
    <row r="16" spans="1:12" ht="15.75" customHeight="1">
      <c r="A16" s="33" t="s">
        <v>127</v>
      </c>
      <c r="B16" s="34" t="s">
        <v>128</v>
      </c>
      <c r="C16" s="33"/>
      <c r="D16" s="34"/>
      <c r="E16" s="34"/>
      <c r="F16" s="34">
        <v>12</v>
      </c>
      <c r="G16" s="34">
        <v>1.75</v>
      </c>
      <c r="H16" s="34"/>
      <c r="I16" s="36">
        <f t="shared" si="0"/>
        <v>13.75</v>
      </c>
      <c r="J16" s="27"/>
      <c r="K16" s="28"/>
      <c r="L16" s="456"/>
    </row>
    <row r="17" spans="1:11" ht="15.75" customHeight="1" thickBot="1">
      <c r="A17" s="29"/>
      <c r="B17" s="21" t="s">
        <v>129</v>
      </c>
      <c r="C17" s="29"/>
      <c r="D17" s="21"/>
      <c r="E17" s="21"/>
      <c r="F17" s="21"/>
      <c r="G17" s="21">
        <v>1.75</v>
      </c>
      <c r="H17" s="21"/>
      <c r="I17" s="31">
        <f t="shared" si="0"/>
        <v>1.75</v>
      </c>
      <c r="J17" s="21"/>
      <c r="K17" s="32"/>
    </row>
    <row r="18" spans="1:11" ht="15.75" customHeight="1">
      <c r="A18" s="33" t="s">
        <v>130</v>
      </c>
      <c r="B18" s="34" t="s">
        <v>131</v>
      </c>
      <c r="C18" s="33"/>
      <c r="D18" s="34"/>
      <c r="E18" s="34"/>
      <c r="F18" s="34"/>
      <c r="G18" s="34"/>
      <c r="H18" s="34"/>
      <c r="I18" s="36">
        <f t="shared" si="0"/>
        <v>0</v>
      </c>
      <c r="J18" s="27"/>
      <c r="K18" s="28"/>
    </row>
    <row r="19" spans="1:11" ht="15.75" customHeight="1" thickBot="1">
      <c r="A19" s="29"/>
      <c r="B19" s="21" t="s">
        <v>132</v>
      </c>
      <c r="C19" s="29"/>
      <c r="D19" s="21"/>
      <c r="E19" s="21"/>
      <c r="F19" s="21"/>
      <c r="G19" s="21">
        <v>0.5</v>
      </c>
      <c r="H19" s="21"/>
      <c r="I19" s="31">
        <f t="shared" si="0"/>
        <v>0.5</v>
      </c>
      <c r="J19" s="21"/>
      <c r="K19" s="32"/>
    </row>
    <row r="20" spans="1:11" ht="15.75" customHeight="1">
      <c r="A20" s="33" t="s">
        <v>133</v>
      </c>
      <c r="B20" s="34" t="s">
        <v>134</v>
      </c>
      <c r="C20" s="33"/>
      <c r="D20" s="34"/>
      <c r="E20" s="34"/>
      <c r="F20" s="34"/>
      <c r="G20" s="34"/>
      <c r="H20" s="34"/>
      <c r="I20" s="36">
        <f t="shared" si="0"/>
        <v>0</v>
      </c>
      <c r="J20" s="27"/>
      <c r="K20" s="28"/>
    </row>
    <row r="21" spans="1:11" ht="15.75" customHeight="1">
      <c r="A21" s="33"/>
      <c r="B21" s="34" t="s">
        <v>135</v>
      </c>
      <c r="C21" s="37"/>
      <c r="D21" s="27"/>
      <c r="E21" s="27"/>
      <c r="F21" s="27"/>
      <c r="G21" s="27">
        <v>6.5</v>
      </c>
      <c r="H21" s="27"/>
      <c r="I21" s="38">
        <f t="shared" si="0"/>
        <v>6.5</v>
      </c>
      <c r="J21" s="27"/>
      <c r="K21" s="28"/>
    </row>
    <row r="22" spans="1:11" ht="15.75" customHeight="1" thickBot="1">
      <c r="A22" s="29"/>
      <c r="B22" s="21" t="s">
        <v>136</v>
      </c>
      <c r="C22" s="29"/>
      <c r="D22" s="21"/>
      <c r="E22" s="21"/>
      <c r="F22" s="21"/>
      <c r="G22" s="21"/>
      <c r="H22" s="21"/>
      <c r="I22" s="31">
        <f t="shared" si="0"/>
        <v>0</v>
      </c>
      <c r="J22" s="21"/>
      <c r="K22" s="32"/>
    </row>
    <row r="23" spans="1:11" ht="15.75" customHeight="1">
      <c r="A23" s="33" t="s">
        <v>137</v>
      </c>
      <c r="B23" s="34" t="s">
        <v>138</v>
      </c>
      <c r="C23" s="33"/>
      <c r="D23" s="34"/>
      <c r="E23" s="34"/>
      <c r="F23" s="34"/>
      <c r="G23" s="34"/>
      <c r="H23" s="34"/>
      <c r="I23" s="36">
        <f t="shared" si="0"/>
        <v>0</v>
      </c>
      <c r="J23" s="27"/>
      <c r="K23" s="28"/>
    </row>
    <row r="24" spans="1:11" ht="15.75" customHeight="1" thickBot="1">
      <c r="A24" s="29"/>
      <c r="B24" s="21" t="s">
        <v>139</v>
      </c>
      <c r="C24" s="29"/>
      <c r="D24" s="21"/>
      <c r="E24" s="21"/>
      <c r="F24" s="21">
        <v>2</v>
      </c>
      <c r="G24" s="21"/>
      <c r="H24" s="21"/>
      <c r="I24" s="31">
        <f t="shared" si="0"/>
        <v>2</v>
      </c>
      <c r="J24" s="21"/>
      <c r="K24" s="32"/>
    </row>
    <row r="25" spans="1:11" ht="15.75" customHeight="1">
      <c r="A25" s="33" t="s">
        <v>140</v>
      </c>
      <c r="B25" s="34" t="s">
        <v>141</v>
      </c>
      <c r="C25" s="33"/>
      <c r="D25" s="34"/>
      <c r="E25" s="34"/>
      <c r="F25" s="34"/>
      <c r="G25" s="34"/>
      <c r="H25" s="34"/>
      <c r="I25" s="36">
        <f t="shared" si="0"/>
        <v>0</v>
      </c>
      <c r="J25" s="27"/>
      <c r="K25" s="28"/>
    </row>
    <row r="26" spans="1:11" ht="15.75" customHeight="1" thickBot="1">
      <c r="A26" s="29"/>
      <c r="B26" s="21" t="s">
        <v>142</v>
      </c>
      <c r="C26" s="29"/>
      <c r="D26" s="21"/>
      <c r="E26" s="21"/>
      <c r="F26" s="21"/>
      <c r="G26" s="21"/>
      <c r="H26" s="21"/>
      <c r="I26" s="31">
        <f t="shared" si="0"/>
        <v>0</v>
      </c>
      <c r="J26" s="21"/>
      <c r="K26" s="32"/>
    </row>
    <row r="27" spans="1:11" ht="15.75" customHeight="1">
      <c r="A27" s="33" t="s">
        <v>143</v>
      </c>
      <c r="B27" s="34" t="s">
        <v>144</v>
      </c>
      <c r="C27" s="33"/>
      <c r="D27" s="34"/>
      <c r="E27" s="34"/>
      <c r="F27" s="34"/>
      <c r="G27" s="34"/>
      <c r="H27" s="34">
        <v>1</v>
      </c>
      <c r="I27" s="36">
        <f t="shared" si="0"/>
        <v>1</v>
      </c>
      <c r="J27" s="27"/>
      <c r="K27" s="28"/>
    </row>
    <row r="28" spans="1:11" ht="15.75" customHeight="1" thickBot="1">
      <c r="A28" s="29"/>
      <c r="B28" s="21" t="s">
        <v>145</v>
      </c>
      <c r="C28" s="29"/>
      <c r="D28" s="21"/>
      <c r="E28" s="21"/>
      <c r="F28" s="21">
        <v>4</v>
      </c>
      <c r="G28" s="21"/>
      <c r="H28" s="21"/>
      <c r="I28" s="31">
        <f t="shared" si="0"/>
        <v>4</v>
      </c>
      <c r="J28" s="21"/>
      <c r="K28" s="32"/>
    </row>
    <row r="29" spans="1:11" ht="15.75" customHeight="1">
      <c r="A29" s="33" t="s">
        <v>146</v>
      </c>
      <c r="B29" s="34" t="s">
        <v>147</v>
      </c>
      <c r="C29" s="33"/>
      <c r="D29" s="34"/>
      <c r="E29" s="34"/>
      <c r="F29" s="34"/>
      <c r="G29" s="34"/>
      <c r="H29" s="34"/>
      <c r="I29" s="36">
        <f t="shared" si="0"/>
        <v>0</v>
      </c>
      <c r="J29" s="27"/>
      <c r="K29" s="28"/>
    </row>
    <row r="30" spans="1:11" ht="15.75" customHeight="1" thickBot="1">
      <c r="A30" s="29"/>
      <c r="B30" s="21" t="s">
        <v>148</v>
      </c>
      <c r="C30" s="29"/>
      <c r="D30" s="21"/>
      <c r="E30" s="21"/>
      <c r="F30" s="21"/>
      <c r="G30" s="21"/>
      <c r="H30" s="21">
        <v>0.25</v>
      </c>
      <c r="I30" s="31">
        <f t="shared" si="0"/>
        <v>0.25</v>
      </c>
      <c r="J30" s="21"/>
      <c r="K30" s="32"/>
    </row>
    <row r="31" spans="1:11" ht="15.75" customHeight="1" thickBot="1">
      <c r="A31" s="39" t="s">
        <v>107</v>
      </c>
      <c r="B31" s="40"/>
      <c r="C31" s="29">
        <f aca="true" t="shared" si="1" ref="C31:H31">SUM(C5:C30)</f>
        <v>0</v>
      </c>
      <c r="D31" s="21">
        <f t="shared" si="1"/>
        <v>0</v>
      </c>
      <c r="E31" s="21">
        <f t="shared" si="1"/>
        <v>0</v>
      </c>
      <c r="F31" s="21">
        <f t="shared" si="1"/>
        <v>52.25</v>
      </c>
      <c r="G31" s="21">
        <f t="shared" si="1"/>
        <v>28.75</v>
      </c>
      <c r="H31" s="21">
        <f t="shared" si="1"/>
        <v>139.25</v>
      </c>
      <c r="I31" s="31">
        <f t="shared" si="0"/>
        <v>220.25</v>
      </c>
      <c r="J31" s="21">
        <f>SUM(J5:J30)</f>
        <v>0</v>
      </c>
      <c r="K31" s="32">
        <f>SUM(K5:K30)</f>
        <v>0</v>
      </c>
    </row>
    <row r="65" spans="1:9" ht="15.75" customHeight="1">
      <c r="A65" s="1" t="s">
        <v>94</v>
      </c>
      <c r="B65" s="2"/>
      <c r="C65" s="3"/>
      <c r="E65" s="5"/>
      <c r="F65" s="6" t="s">
        <v>95</v>
      </c>
      <c r="G65" s="5"/>
      <c r="I65" s="2"/>
    </row>
    <row r="66" spans="1:9" ht="27" customHeight="1" thickBot="1">
      <c r="A66" s="1" t="s">
        <v>96</v>
      </c>
      <c r="C66" s="3"/>
      <c r="D66" s="8" t="s">
        <v>97</v>
      </c>
      <c r="E66" s="41" t="s">
        <v>149</v>
      </c>
      <c r="H66" s="5"/>
      <c r="I66" s="2"/>
    </row>
    <row r="67" spans="1:11" ht="15.75" customHeight="1">
      <c r="A67" s="11" t="s">
        <v>99</v>
      </c>
      <c r="B67" s="12" t="s">
        <v>100</v>
      </c>
      <c r="C67" s="13" t="s">
        <v>101</v>
      </c>
      <c r="D67" s="14" t="s">
        <v>102</v>
      </c>
      <c r="E67" s="14" t="s">
        <v>103</v>
      </c>
      <c r="F67" s="14" t="s">
        <v>104</v>
      </c>
      <c r="G67" s="14" t="s">
        <v>105</v>
      </c>
      <c r="H67" s="14" t="s">
        <v>106</v>
      </c>
      <c r="I67" s="12" t="s">
        <v>107</v>
      </c>
      <c r="J67" s="15" t="s">
        <v>108</v>
      </c>
      <c r="K67" s="16"/>
    </row>
    <row r="68" spans="1:11" ht="15.75" customHeight="1" thickBot="1">
      <c r="A68" s="17"/>
      <c r="B68" s="18"/>
      <c r="C68" s="19"/>
      <c r="D68" s="20"/>
      <c r="E68" s="20"/>
      <c r="F68" s="20"/>
      <c r="G68" s="20"/>
      <c r="H68" s="20"/>
      <c r="I68" s="18"/>
      <c r="J68" s="21" t="s">
        <v>109</v>
      </c>
      <c r="K68" s="22" t="s">
        <v>110</v>
      </c>
    </row>
    <row r="69" spans="1:11" ht="15.75" customHeight="1">
      <c r="A69" s="23" t="s">
        <v>111</v>
      </c>
      <c r="B69" s="24" t="s">
        <v>112</v>
      </c>
      <c r="C69" s="23"/>
      <c r="D69" s="25"/>
      <c r="E69" s="25"/>
      <c r="F69" s="25">
        <v>0.25</v>
      </c>
      <c r="G69" s="25"/>
      <c r="H69" s="25"/>
      <c r="I69" s="26">
        <f aca="true" t="shared" si="2" ref="I69:I95">SUM(C69:H69)</f>
        <v>0.25</v>
      </c>
      <c r="J69" s="27"/>
      <c r="K69" s="28"/>
    </row>
    <row r="70" spans="1:11" ht="15.75" customHeight="1" thickBot="1">
      <c r="A70" s="29"/>
      <c r="B70" s="21" t="s">
        <v>113</v>
      </c>
      <c r="C70" s="29"/>
      <c r="D70" s="21"/>
      <c r="E70" s="30"/>
      <c r="F70" s="21">
        <v>5.5</v>
      </c>
      <c r="G70" s="21"/>
      <c r="H70" s="21"/>
      <c r="I70" s="31">
        <f t="shared" si="2"/>
        <v>5.5</v>
      </c>
      <c r="J70" s="21"/>
      <c r="K70" s="32"/>
    </row>
    <row r="71" spans="1:11" ht="15.75" customHeight="1">
      <c r="A71" s="33" t="s">
        <v>114</v>
      </c>
      <c r="B71" s="34" t="s">
        <v>115</v>
      </c>
      <c r="C71" s="33"/>
      <c r="D71" s="34"/>
      <c r="E71" s="35"/>
      <c r="F71" s="34">
        <v>0.25</v>
      </c>
      <c r="G71" s="34"/>
      <c r="H71" s="34"/>
      <c r="I71" s="36">
        <f t="shared" si="2"/>
        <v>0.25</v>
      </c>
      <c r="J71" s="27"/>
      <c r="K71" s="28"/>
    </row>
    <row r="72" spans="1:11" ht="15.75" customHeight="1" thickBot="1">
      <c r="A72" s="29"/>
      <c r="B72" s="21" t="s">
        <v>116</v>
      </c>
      <c r="C72" s="29"/>
      <c r="D72" s="21"/>
      <c r="E72" s="21"/>
      <c r="F72" s="21">
        <v>4</v>
      </c>
      <c r="G72" s="21"/>
      <c r="H72" s="21"/>
      <c r="I72" s="31">
        <f t="shared" si="2"/>
        <v>4</v>
      </c>
      <c r="J72" s="21"/>
      <c r="K72" s="32"/>
    </row>
    <row r="73" spans="1:11" ht="15.75" customHeight="1">
      <c r="A73" s="33" t="s">
        <v>117</v>
      </c>
      <c r="B73" s="34" t="s">
        <v>118</v>
      </c>
      <c r="C73" s="33"/>
      <c r="D73" s="34"/>
      <c r="E73" s="34"/>
      <c r="F73" s="34"/>
      <c r="G73" s="34"/>
      <c r="H73" s="34"/>
      <c r="I73" s="36">
        <f t="shared" si="2"/>
        <v>0</v>
      </c>
      <c r="J73" s="27"/>
      <c r="K73" s="28"/>
    </row>
    <row r="74" spans="1:11" ht="15.75" customHeight="1">
      <c r="A74" s="33"/>
      <c r="B74" s="34" t="s">
        <v>119</v>
      </c>
      <c r="C74" s="37"/>
      <c r="D74" s="27"/>
      <c r="E74" s="27"/>
      <c r="F74" s="27"/>
      <c r="G74" s="27">
        <v>0.5</v>
      </c>
      <c r="H74" s="27"/>
      <c r="I74" s="38">
        <f t="shared" si="2"/>
        <v>0.5</v>
      </c>
      <c r="J74" s="27"/>
      <c r="K74" s="28"/>
    </row>
    <row r="75" spans="1:11" ht="15.75" customHeight="1" thickBot="1">
      <c r="A75" s="29"/>
      <c r="B75" s="21" t="s">
        <v>120</v>
      </c>
      <c r="C75" s="29"/>
      <c r="D75" s="21"/>
      <c r="E75" s="21"/>
      <c r="F75" s="21"/>
      <c r="G75" s="21">
        <v>2</v>
      </c>
      <c r="H75" s="21"/>
      <c r="I75" s="31">
        <f t="shared" si="2"/>
        <v>2</v>
      </c>
      <c r="J75" s="21"/>
      <c r="K75" s="32"/>
    </row>
    <row r="76" spans="1:11" ht="15.75" customHeight="1">
      <c r="A76" s="33" t="s">
        <v>121</v>
      </c>
      <c r="B76" s="34" t="s">
        <v>122</v>
      </c>
      <c r="C76" s="33"/>
      <c r="D76" s="34"/>
      <c r="E76" s="34"/>
      <c r="F76" s="34"/>
      <c r="G76" s="34">
        <v>2</v>
      </c>
      <c r="H76" s="34"/>
      <c r="I76" s="36">
        <f t="shared" si="2"/>
        <v>2</v>
      </c>
      <c r="J76" s="27"/>
      <c r="K76" s="28"/>
    </row>
    <row r="77" spans="1:11" ht="15.75" customHeight="1" thickBot="1">
      <c r="A77" s="29"/>
      <c r="B77" s="21" t="s">
        <v>123</v>
      </c>
      <c r="C77" s="29"/>
      <c r="D77" s="21"/>
      <c r="E77" s="21"/>
      <c r="F77" s="21"/>
      <c r="G77" s="21"/>
      <c r="H77" s="21"/>
      <c r="I77" s="31">
        <f t="shared" si="2"/>
        <v>0</v>
      </c>
      <c r="J77" s="21"/>
      <c r="K77" s="32"/>
    </row>
    <row r="78" spans="1:11" ht="15.75" customHeight="1">
      <c r="A78" s="33" t="s">
        <v>124</v>
      </c>
      <c r="B78" s="34" t="s">
        <v>125</v>
      </c>
      <c r="C78" s="33"/>
      <c r="D78" s="34"/>
      <c r="E78" s="34"/>
      <c r="F78" s="34"/>
      <c r="G78" s="34"/>
      <c r="H78" s="34"/>
      <c r="I78" s="36">
        <f t="shared" si="2"/>
        <v>0</v>
      </c>
      <c r="J78" s="27"/>
      <c r="K78" s="28"/>
    </row>
    <row r="79" spans="1:11" ht="15.75" customHeight="1" thickBot="1">
      <c r="A79" s="29"/>
      <c r="B79" s="21" t="s">
        <v>126</v>
      </c>
      <c r="C79" s="29"/>
      <c r="D79" s="21"/>
      <c r="E79" s="21"/>
      <c r="F79" s="21"/>
      <c r="G79" s="21"/>
      <c r="H79" s="21"/>
      <c r="I79" s="31">
        <f t="shared" si="2"/>
        <v>0</v>
      </c>
      <c r="J79" s="21"/>
      <c r="K79" s="32"/>
    </row>
    <row r="80" spans="1:11" ht="15.75" customHeight="1">
      <c r="A80" s="33" t="s">
        <v>127</v>
      </c>
      <c r="B80" s="34" t="s">
        <v>128</v>
      </c>
      <c r="C80" s="33"/>
      <c r="D80" s="34"/>
      <c r="E80" s="34"/>
      <c r="F80" s="34"/>
      <c r="G80" s="34"/>
      <c r="H80" s="34"/>
      <c r="I80" s="36">
        <f t="shared" si="2"/>
        <v>0</v>
      </c>
      <c r="J80" s="27"/>
      <c r="K80" s="28"/>
    </row>
    <row r="81" spans="1:11" ht="15.75" customHeight="1" thickBot="1">
      <c r="A81" s="29"/>
      <c r="B81" s="21" t="s">
        <v>129</v>
      </c>
      <c r="C81" s="29"/>
      <c r="D81" s="21"/>
      <c r="E81" s="21"/>
      <c r="F81" s="21"/>
      <c r="G81" s="21"/>
      <c r="H81" s="21"/>
      <c r="I81" s="31">
        <f t="shared" si="2"/>
        <v>0</v>
      </c>
      <c r="J81" s="21"/>
      <c r="K81" s="32"/>
    </row>
    <row r="82" spans="1:11" ht="15.75" customHeight="1">
      <c r="A82" s="33" t="s">
        <v>130</v>
      </c>
      <c r="B82" s="34" t="s">
        <v>131</v>
      </c>
      <c r="C82" s="33"/>
      <c r="D82" s="34"/>
      <c r="E82" s="34"/>
      <c r="F82" s="34"/>
      <c r="G82" s="34"/>
      <c r="H82" s="34"/>
      <c r="I82" s="36">
        <f t="shared" si="2"/>
        <v>0</v>
      </c>
      <c r="J82" s="27"/>
      <c r="K82" s="28"/>
    </row>
    <row r="83" spans="1:11" ht="15.75" customHeight="1" thickBot="1">
      <c r="A83" s="29"/>
      <c r="B83" s="21" t="s">
        <v>132</v>
      </c>
      <c r="C83" s="29"/>
      <c r="D83" s="21">
        <v>6</v>
      </c>
      <c r="E83" s="21">
        <v>1</v>
      </c>
      <c r="F83" s="21"/>
      <c r="G83" s="21"/>
      <c r="H83" s="21"/>
      <c r="I83" s="31">
        <f t="shared" si="2"/>
        <v>7</v>
      </c>
      <c r="J83" s="21"/>
      <c r="K83" s="32"/>
    </row>
    <row r="84" spans="1:11" ht="15.75" customHeight="1">
      <c r="A84" s="33" t="s">
        <v>133</v>
      </c>
      <c r="B84" s="34" t="s">
        <v>134</v>
      </c>
      <c r="C84" s="33"/>
      <c r="D84" s="34"/>
      <c r="E84" s="34"/>
      <c r="F84" s="34"/>
      <c r="G84" s="34"/>
      <c r="H84" s="34"/>
      <c r="I84" s="36">
        <f t="shared" si="2"/>
        <v>0</v>
      </c>
      <c r="J84" s="27"/>
      <c r="K84" s="28"/>
    </row>
    <row r="85" spans="1:11" ht="15.75" customHeight="1">
      <c r="A85" s="33"/>
      <c r="B85" s="34" t="s">
        <v>135</v>
      </c>
      <c r="C85" s="37"/>
      <c r="D85" s="27"/>
      <c r="E85" s="27"/>
      <c r="F85" s="27"/>
      <c r="G85" s="27"/>
      <c r="H85" s="27"/>
      <c r="I85" s="38">
        <f t="shared" si="2"/>
        <v>0</v>
      </c>
      <c r="J85" s="27"/>
      <c r="K85" s="28"/>
    </row>
    <row r="86" spans="1:11" ht="15.75" customHeight="1" thickBot="1">
      <c r="A86" s="29"/>
      <c r="B86" s="21" t="s">
        <v>136</v>
      </c>
      <c r="C86" s="29"/>
      <c r="D86" s="21"/>
      <c r="E86" s="21"/>
      <c r="F86" s="21">
        <v>16</v>
      </c>
      <c r="G86" s="21"/>
      <c r="H86" s="21"/>
      <c r="I86" s="31">
        <f t="shared" si="2"/>
        <v>16</v>
      </c>
      <c r="J86" s="21"/>
      <c r="K86" s="32"/>
    </row>
    <row r="87" spans="1:11" ht="15.75" customHeight="1">
      <c r="A87" s="33" t="s">
        <v>137</v>
      </c>
      <c r="B87" s="34" t="s">
        <v>138</v>
      </c>
      <c r="C87" s="33"/>
      <c r="D87" s="34"/>
      <c r="E87" s="34"/>
      <c r="F87" s="34">
        <v>0.25</v>
      </c>
      <c r="G87" s="34"/>
      <c r="H87" s="34"/>
      <c r="I87" s="36">
        <f t="shared" si="2"/>
        <v>0.25</v>
      </c>
      <c r="J87" s="27"/>
      <c r="K87" s="28"/>
    </row>
    <row r="88" spans="1:11" ht="15.75" customHeight="1" thickBot="1">
      <c r="A88" s="29"/>
      <c r="B88" s="21" t="s">
        <v>139</v>
      </c>
      <c r="C88" s="29"/>
      <c r="D88" s="21"/>
      <c r="E88" s="21"/>
      <c r="F88" s="21"/>
      <c r="G88" s="21"/>
      <c r="H88" s="21">
        <v>1</v>
      </c>
      <c r="I88" s="31">
        <f t="shared" si="2"/>
        <v>1</v>
      </c>
      <c r="J88" s="21"/>
      <c r="K88" s="32"/>
    </row>
    <row r="89" spans="1:11" ht="15.75" customHeight="1">
      <c r="A89" s="33" t="s">
        <v>140</v>
      </c>
      <c r="B89" s="34" t="s">
        <v>141</v>
      </c>
      <c r="C89" s="33"/>
      <c r="D89" s="34"/>
      <c r="E89" s="34"/>
      <c r="F89" s="34"/>
      <c r="G89" s="34"/>
      <c r="H89" s="34"/>
      <c r="I89" s="36">
        <f t="shared" si="2"/>
        <v>0</v>
      </c>
      <c r="J89" s="27"/>
      <c r="K89" s="28"/>
    </row>
    <row r="90" spans="1:11" ht="15.75" customHeight="1" thickBot="1">
      <c r="A90" s="29"/>
      <c r="B90" s="21" t="s">
        <v>142</v>
      </c>
      <c r="C90" s="29"/>
      <c r="D90" s="21"/>
      <c r="E90" s="21"/>
      <c r="F90" s="21"/>
      <c r="G90" s="21"/>
      <c r="H90" s="21"/>
      <c r="I90" s="31">
        <f t="shared" si="2"/>
        <v>0</v>
      </c>
      <c r="J90" s="21"/>
      <c r="K90" s="32"/>
    </row>
    <row r="91" spans="1:11" ht="15.75" customHeight="1">
      <c r="A91" s="33" t="s">
        <v>143</v>
      </c>
      <c r="B91" s="34" t="s">
        <v>144</v>
      </c>
      <c r="C91" s="33"/>
      <c r="D91" s="34"/>
      <c r="E91" s="34"/>
      <c r="F91" s="34"/>
      <c r="G91" s="34"/>
      <c r="H91" s="34">
        <v>0.5</v>
      </c>
      <c r="I91" s="36">
        <f t="shared" si="2"/>
        <v>0.5</v>
      </c>
      <c r="J91" s="27"/>
      <c r="K91" s="28"/>
    </row>
    <row r="92" spans="1:11" ht="15.75" customHeight="1" thickBot="1">
      <c r="A92" s="29"/>
      <c r="B92" s="21" t="s">
        <v>145</v>
      </c>
      <c r="C92" s="29"/>
      <c r="D92" s="21"/>
      <c r="E92" s="21">
        <v>10</v>
      </c>
      <c r="F92" s="21"/>
      <c r="G92" s="21"/>
      <c r="H92" s="21"/>
      <c r="I92" s="31">
        <f t="shared" si="2"/>
        <v>10</v>
      </c>
      <c r="J92" s="21"/>
      <c r="K92" s="32"/>
    </row>
    <row r="93" spans="1:11" ht="15.75" customHeight="1">
      <c r="A93" s="33" t="s">
        <v>146</v>
      </c>
      <c r="B93" s="34" t="s">
        <v>147</v>
      </c>
      <c r="C93" s="33"/>
      <c r="D93" s="34"/>
      <c r="E93" s="34"/>
      <c r="F93" s="34"/>
      <c r="G93" s="34"/>
      <c r="H93" s="34"/>
      <c r="I93" s="36">
        <f t="shared" si="2"/>
        <v>0</v>
      </c>
      <c r="J93" s="27"/>
      <c r="K93" s="28"/>
    </row>
    <row r="94" spans="1:11" ht="15.75" customHeight="1" thickBot="1">
      <c r="A94" s="29"/>
      <c r="B94" s="21" t="s">
        <v>148</v>
      </c>
      <c r="C94" s="29"/>
      <c r="D94" s="21"/>
      <c r="E94" s="21"/>
      <c r="F94" s="21">
        <v>4</v>
      </c>
      <c r="G94" s="21"/>
      <c r="H94" s="21"/>
      <c r="I94" s="31">
        <f t="shared" si="2"/>
        <v>4</v>
      </c>
      <c r="J94" s="21"/>
      <c r="K94" s="32"/>
    </row>
    <row r="95" spans="1:11" ht="15.75" customHeight="1" thickBot="1">
      <c r="A95" s="39" t="s">
        <v>107</v>
      </c>
      <c r="B95" s="40"/>
      <c r="C95" s="29">
        <f aca="true" t="shared" si="3" ref="C95:H95">SUM(C69:C94)</f>
        <v>0</v>
      </c>
      <c r="D95" s="21">
        <f t="shared" si="3"/>
        <v>6</v>
      </c>
      <c r="E95" s="21">
        <f t="shared" si="3"/>
        <v>11</v>
      </c>
      <c r="F95" s="21">
        <f t="shared" si="3"/>
        <v>30.25</v>
      </c>
      <c r="G95" s="21">
        <f t="shared" si="3"/>
        <v>4.5</v>
      </c>
      <c r="H95" s="21">
        <f t="shared" si="3"/>
        <v>1.5</v>
      </c>
      <c r="I95" s="31">
        <f t="shared" si="2"/>
        <v>53.25</v>
      </c>
      <c r="J95" s="21">
        <f>SUM(J69:J94)</f>
        <v>0</v>
      </c>
      <c r="K95" s="32">
        <f>SUM(K69:K94)</f>
        <v>0</v>
      </c>
    </row>
    <row r="129" spans="1:9" ht="15.75" customHeight="1">
      <c r="A129" s="1" t="s">
        <v>94</v>
      </c>
      <c r="B129" s="2"/>
      <c r="C129" s="3"/>
      <c r="E129" s="5"/>
      <c r="F129" s="6" t="s">
        <v>95</v>
      </c>
      <c r="G129" s="5"/>
      <c r="I129" s="2"/>
    </row>
    <row r="130" spans="1:9" ht="27" customHeight="1" thickBot="1">
      <c r="A130" s="1" t="s">
        <v>96</v>
      </c>
      <c r="C130" s="3"/>
      <c r="D130" s="8" t="s">
        <v>97</v>
      </c>
      <c r="E130" s="41" t="s">
        <v>150</v>
      </c>
      <c r="H130" s="5"/>
      <c r="I130" s="2"/>
    </row>
    <row r="131" spans="1:11" ht="15.75" customHeight="1">
      <c r="A131" s="11" t="s">
        <v>99</v>
      </c>
      <c r="B131" s="12" t="s">
        <v>100</v>
      </c>
      <c r="C131" s="13" t="s">
        <v>101</v>
      </c>
      <c r="D131" s="14" t="s">
        <v>102</v>
      </c>
      <c r="E131" s="14" t="s">
        <v>103</v>
      </c>
      <c r="F131" s="14" t="s">
        <v>104</v>
      </c>
      <c r="G131" s="14" t="s">
        <v>105</v>
      </c>
      <c r="H131" s="14" t="s">
        <v>106</v>
      </c>
      <c r="I131" s="12" t="s">
        <v>107</v>
      </c>
      <c r="J131" s="15" t="s">
        <v>108</v>
      </c>
      <c r="K131" s="16"/>
    </row>
    <row r="132" spans="1:11" ht="15.75" customHeight="1" thickBot="1">
      <c r="A132" s="17"/>
      <c r="B132" s="18"/>
      <c r="C132" s="19"/>
      <c r="D132" s="20"/>
      <c r="E132" s="20"/>
      <c r="F132" s="20"/>
      <c r="G132" s="20"/>
      <c r="H132" s="20"/>
      <c r="I132" s="18"/>
      <c r="J132" s="21" t="s">
        <v>109</v>
      </c>
      <c r="K132" s="22" t="s">
        <v>110</v>
      </c>
    </row>
    <row r="133" spans="1:11" ht="15.75" customHeight="1">
      <c r="A133" s="23" t="s">
        <v>111</v>
      </c>
      <c r="B133" s="24" t="s">
        <v>112</v>
      </c>
      <c r="C133" s="23"/>
      <c r="D133" s="25"/>
      <c r="E133" s="25"/>
      <c r="F133" s="25">
        <v>0.25</v>
      </c>
      <c r="G133" s="25">
        <v>0.25</v>
      </c>
      <c r="H133" s="25"/>
      <c r="I133" s="26">
        <f aca="true" t="shared" si="4" ref="I133:I150">SUM(C133:H133)</f>
        <v>0.5</v>
      </c>
      <c r="J133" s="27"/>
      <c r="K133" s="28"/>
    </row>
    <row r="134" spans="1:11" ht="15.75" customHeight="1" thickBot="1">
      <c r="A134" s="29"/>
      <c r="B134" s="21" t="s">
        <v>113</v>
      </c>
      <c r="C134" s="29"/>
      <c r="D134" s="21"/>
      <c r="E134" s="30"/>
      <c r="F134" s="21"/>
      <c r="G134" s="21">
        <v>2</v>
      </c>
      <c r="H134" s="21"/>
      <c r="I134" s="31">
        <f t="shared" si="4"/>
        <v>2</v>
      </c>
      <c r="J134" s="21"/>
      <c r="K134" s="32"/>
    </row>
    <row r="135" spans="1:11" ht="15.75" customHeight="1">
      <c r="A135" s="33" t="s">
        <v>114</v>
      </c>
      <c r="B135" s="34" t="s">
        <v>115</v>
      </c>
      <c r="C135" s="33"/>
      <c r="D135" s="34"/>
      <c r="E135" s="35"/>
      <c r="F135" s="34"/>
      <c r="G135" s="34"/>
      <c r="H135" s="34"/>
      <c r="I135" s="36">
        <f t="shared" si="4"/>
        <v>0</v>
      </c>
      <c r="J135" s="27"/>
      <c r="K135" s="28"/>
    </row>
    <row r="136" spans="1:11" ht="15.75" customHeight="1" thickBot="1">
      <c r="A136" s="29"/>
      <c r="B136" s="21" t="s">
        <v>116</v>
      </c>
      <c r="C136" s="29"/>
      <c r="D136" s="21"/>
      <c r="E136" s="21"/>
      <c r="F136" s="21"/>
      <c r="G136" s="21">
        <v>1</v>
      </c>
      <c r="H136" s="21"/>
      <c r="I136" s="31">
        <f t="shared" si="4"/>
        <v>1</v>
      </c>
      <c r="J136" s="21"/>
      <c r="K136" s="32"/>
    </row>
    <row r="137" spans="1:11" ht="15.75" customHeight="1">
      <c r="A137" s="33" t="s">
        <v>117</v>
      </c>
      <c r="B137" s="34" t="s">
        <v>118</v>
      </c>
      <c r="C137" s="33"/>
      <c r="D137" s="34"/>
      <c r="E137" s="34"/>
      <c r="F137" s="34"/>
      <c r="G137" s="34"/>
      <c r="H137" s="34"/>
      <c r="I137" s="36">
        <f t="shared" si="4"/>
        <v>0</v>
      </c>
      <c r="J137" s="27"/>
      <c r="K137" s="28"/>
    </row>
    <row r="138" spans="1:11" ht="15.75" customHeight="1">
      <c r="A138" s="33"/>
      <c r="B138" s="34" t="s">
        <v>119</v>
      </c>
      <c r="C138" s="37"/>
      <c r="D138" s="27"/>
      <c r="E138" s="27"/>
      <c r="F138" s="27"/>
      <c r="G138" s="27"/>
      <c r="H138" s="27"/>
      <c r="I138" s="38">
        <f t="shared" si="4"/>
        <v>0</v>
      </c>
      <c r="J138" s="27"/>
      <c r="K138" s="28"/>
    </row>
    <row r="139" spans="1:11" ht="15.75" customHeight="1" thickBot="1">
      <c r="A139" s="29"/>
      <c r="B139" s="21" t="s">
        <v>120</v>
      </c>
      <c r="C139" s="29"/>
      <c r="D139" s="21"/>
      <c r="E139" s="21"/>
      <c r="F139" s="21"/>
      <c r="G139" s="21"/>
      <c r="H139" s="21"/>
      <c r="I139" s="31">
        <f t="shared" si="4"/>
        <v>0</v>
      </c>
      <c r="J139" s="21"/>
      <c r="K139" s="32"/>
    </row>
    <row r="140" spans="1:11" ht="15.75" customHeight="1">
      <c r="A140" s="33" t="s">
        <v>121</v>
      </c>
      <c r="B140" s="34" t="s">
        <v>122</v>
      </c>
      <c r="C140" s="33"/>
      <c r="D140" s="34"/>
      <c r="E140" s="34"/>
      <c r="F140" s="34"/>
      <c r="G140" s="34"/>
      <c r="H140" s="34"/>
      <c r="I140" s="36">
        <f t="shared" si="4"/>
        <v>0</v>
      </c>
      <c r="J140" s="27"/>
      <c r="K140" s="28"/>
    </row>
    <row r="141" spans="1:11" ht="15.75" customHeight="1" thickBot="1">
      <c r="A141" s="29"/>
      <c r="B141" s="21" t="s">
        <v>123</v>
      </c>
      <c r="C141" s="29"/>
      <c r="D141" s="21"/>
      <c r="E141" s="21"/>
      <c r="F141" s="21"/>
      <c r="G141" s="21"/>
      <c r="H141" s="21"/>
      <c r="I141" s="31">
        <f t="shared" si="4"/>
        <v>0</v>
      </c>
      <c r="J141" s="21"/>
      <c r="K141" s="32"/>
    </row>
    <row r="142" spans="1:11" ht="15.75" customHeight="1">
      <c r="A142" s="33" t="s">
        <v>124</v>
      </c>
      <c r="B142" s="34" t="s">
        <v>125</v>
      </c>
      <c r="C142" s="33"/>
      <c r="D142" s="34"/>
      <c r="E142" s="34"/>
      <c r="F142" s="34"/>
      <c r="G142" s="34"/>
      <c r="H142" s="34"/>
      <c r="I142" s="36">
        <f t="shared" si="4"/>
        <v>0</v>
      </c>
      <c r="J142" s="27"/>
      <c r="K142" s="28"/>
    </row>
    <row r="143" spans="1:11" ht="15.75" customHeight="1" thickBot="1">
      <c r="A143" s="29"/>
      <c r="B143" s="21" t="s">
        <v>126</v>
      </c>
      <c r="C143" s="29"/>
      <c r="D143" s="21"/>
      <c r="E143" s="21"/>
      <c r="F143" s="21"/>
      <c r="G143" s="21"/>
      <c r="H143" s="21"/>
      <c r="I143" s="31">
        <f t="shared" si="4"/>
        <v>0</v>
      </c>
      <c r="J143" s="21"/>
      <c r="K143" s="32"/>
    </row>
    <row r="144" spans="1:11" ht="15.75" customHeight="1">
      <c r="A144" s="33" t="s">
        <v>127</v>
      </c>
      <c r="B144" s="34" t="s">
        <v>128</v>
      </c>
      <c r="C144" s="33"/>
      <c r="D144" s="34"/>
      <c r="E144" s="34"/>
      <c r="F144" s="34"/>
      <c r="G144" s="34"/>
      <c r="H144" s="34"/>
      <c r="I144" s="36">
        <f t="shared" si="4"/>
        <v>0</v>
      </c>
      <c r="J144" s="27"/>
      <c r="K144" s="28"/>
    </row>
    <row r="145" spans="1:11" ht="15.75" customHeight="1" thickBot="1">
      <c r="A145" s="29"/>
      <c r="B145" s="21" t="s">
        <v>129</v>
      </c>
      <c r="C145" s="29"/>
      <c r="D145" s="21"/>
      <c r="E145" s="21"/>
      <c r="F145" s="21"/>
      <c r="G145" s="21"/>
      <c r="H145" s="21"/>
      <c r="I145" s="31">
        <f t="shared" si="4"/>
        <v>0</v>
      </c>
      <c r="J145" s="21"/>
      <c r="K145" s="32"/>
    </row>
    <row r="146" spans="1:11" ht="15.75" customHeight="1">
      <c r="A146" s="33" t="s">
        <v>130</v>
      </c>
      <c r="B146" s="34" t="s">
        <v>131</v>
      </c>
      <c r="C146" s="33"/>
      <c r="D146" s="34"/>
      <c r="E146" s="34"/>
      <c r="F146" s="34"/>
      <c r="G146" s="34"/>
      <c r="H146" s="34"/>
      <c r="I146" s="36">
        <f t="shared" si="4"/>
        <v>0</v>
      </c>
      <c r="J146" s="27"/>
      <c r="K146" s="28"/>
    </row>
    <row r="147" spans="1:11" ht="15.75" customHeight="1" thickBot="1">
      <c r="A147" s="29"/>
      <c r="B147" s="21" t="s">
        <v>132</v>
      </c>
      <c r="C147" s="29"/>
      <c r="D147" s="21"/>
      <c r="E147" s="21"/>
      <c r="F147" s="21"/>
      <c r="G147" s="21"/>
      <c r="H147" s="21"/>
      <c r="I147" s="31">
        <f t="shared" si="4"/>
        <v>0</v>
      </c>
      <c r="J147" s="21"/>
      <c r="K147" s="32"/>
    </row>
    <row r="148" spans="1:11" ht="15.75" customHeight="1">
      <c r="A148" s="33" t="s">
        <v>133</v>
      </c>
      <c r="B148" s="34" t="s">
        <v>134</v>
      </c>
      <c r="C148" s="33"/>
      <c r="D148" s="34"/>
      <c r="E148" s="34"/>
      <c r="F148" s="34"/>
      <c r="G148" s="34"/>
      <c r="H148" s="34"/>
      <c r="I148" s="36">
        <f t="shared" si="4"/>
        <v>0</v>
      </c>
      <c r="J148" s="27"/>
      <c r="K148" s="28"/>
    </row>
    <row r="149" spans="1:11" ht="15.75" customHeight="1">
      <c r="A149" s="33"/>
      <c r="B149" s="34" t="s">
        <v>135</v>
      </c>
      <c r="C149" s="37"/>
      <c r="D149" s="27"/>
      <c r="E149" s="27"/>
      <c r="F149" s="27"/>
      <c r="G149" s="27"/>
      <c r="H149" s="27"/>
      <c r="I149" s="38">
        <f t="shared" si="4"/>
        <v>0</v>
      </c>
      <c r="J149" s="27"/>
      <c r="K149" s="28"/>
    </row>
    <row r="150" spans="1:11" ht="15.75" customHeight="1" thickBot="1">
      <c r="A150" s="29"/>
      <c r="B150" s="21" t="s">
        <v>136</v>
      </c>
      <c r="C150" s="29"/>
      <c r="D150" s="21"/>
      <c r="E150" s="21"/>
      <c r="F150" s="21"/>
      <c r="G150" s="21"/>
      <c r="H150" s="21"/>
      <c r="I150" s="31">
        <f t="shared" si="4"/>
        <v>0</v>
      </c>
      <c r="J150" s="21"/>
      <c r="K150" s="32"/>
    </row>
    <row r="151" spans="1:11" ht="15.75" customHeight="1">
      <c r="A151" s="33" t="s">
        <v>137</v>
      </c>
      <c r="B151" s="34" t="s">
        <v>138</v>
      </c>
      <c r="C151" s="33"/>
      <c r="D151" s="34"/>
      <c r="E151" s="34">
        <v>10</v>
      </c>
      <c r="F151" s="34"/>
      <c r="G151" s="34"/>
      <c r="H151" s="34"/>
      <c r="I151" s="36">
        <f aca="true" t="shared" si="5" ref="I151:I159">SUM(C151:H151)</f>
        <v>10</v>
      </c>
      <c r="J151" s="27"/>
      <c r="K151" s="28"/>
    </row>
    <row r="152" spans="1:11" ht="15.75" customHeight="1" thickBot="1">
      <c r="A152" s="29"/>
      <c r="B152" s="21" t="s">
        <v>139</v>
      </c>
      <c r="C152" s="29"/>
      <c r="D152" s="21"/>
      <c r="E152" s="21"/>
      <c r="F152" s="21"/>
      <c r="G152" s="21"/>
      <c r="H152" s="21"/>
      <c r="I152" s="31">
        <f t="shared" si="5"/>
        <v>0</v>
      </c>
      <c r="J152" s="21"/>
      <c r="K152" s="32"/>
    </row>
    <row r="153" spans="1:11" ht="15.75" customHeight="1">
      <c r="A153" s="33" t="s">
        <v>140</v>
      </c>
      <c r="B153" s="34" t="s">
        <v>141</v>
      </c>
      <c r="C153" s="33"/>
      <c r="D153" s="34"/>
      <c r="E153" s="34">
        <v>7.5</v>
      </c>
      <c r="F153" s="34"/>
      <c r="G153" s="34"/>
      <c r="H153" s="34"/>
      <c r="I153" s="36">
        <f t="shared" si="5"/>
        <v>7.5</v>
      </c>
      <c r="J153" s="27"/>
      <c r="K153" s="28"/>
    </row>
    <row r="154" spans="1:11" ht="15.75" customHeight="1" thickBot="1">
      <c r="A154" s="29"/>
      <c r="B154" s="21" t="s">
        <v>142</v>
      </c>
      <c r="C154" s="29"/>
      <c r="D154" s="21"/>
      <c r="E154" s="21"/>
      <c r="F154" s="21"/>
      <c r="G154" s="21"/>
      <c r="H154" s="21"/>
      <c r="I154" s="31">
        <f t="shared" si="5"/>
        <v>0</v>
      </c>
      <c r="J154" s="21"/>
      <c r="K154" s="32"/>
    </row>
    <row r="155" spans="1:11" ht="15.75" customHeight="1">
      <c r="A155" s="33" t="s">
        <v>143</v>
      </c>
      <c r="B155" s="34" t="s">
        <v>144</v>
      </c>
      <c r="C155" s="33"/>
      <c r="D155" s="34"/>
      <c r="E155" s="34"/>
      <c r="F155" s="34"/>
      <c r="G155" s="34"/>
      <c r="H155" s="34"/>
      <c r="I155" s="36">
        <f t="shared" si="5"/>
        <v>0</v>
      </c>
      <c r="J155" s="27"/>
      <c r="K155" s="28"/>
    </row>
    <row r="156" spans="1:11" ht="15.75" customHeight="1" thickBot="1">
      <c r="A156" s="29"/>
      <c r="B156" s="21" t="s">
        <v>145</v>
      </c>
      <c r="C156" s="29"/>
      <c r="D156" s="21"/>
      <c r="E156" s="21"/>
      <c r="F156" s="21">
        <v>1</v>
      </c>
      <c r="G156" s="21"/>
      <c r="H156" s="21"/>
      <c r="I156" s="31">
        <f t="shared" si="5"/>
        <v>1</v>
      </c>
      <c r="J156" s="21"/>
      <c r="K156" s="32"/>
    </row>
    <row r="157" spans="1:11" ht="15.75" customHeight="1">
      <c r="A157" s="33" t="s">
        <v>146</v>
      </c>
      <c r="B157" s="34" t="s">
        <v>147</v>
      </c>
      <c r="C157" s="33"/>
      <c r="D157" s="34"/>
      <c r="E157" s="34"/>
      <c r="F157" s="34">
        <v>2.25</v>
      </c>
      <c r="G157" s="34"/>
      <c r="H157" s="34"/>
      <c r="I157" s="36">
        <f t="shared" si="5"/>
        <v>2.25</v>
      </c>
      <c r="J157" s="27"/>
      <c r="K157" s="28"/>
    </row>
    <row r="158" spans="1:11" ht="15.75" customHeight="1" thickBot="1">
      <c r="A158" s="29"/>
      <c r="B158" s="21" t="s">
        <v>148</v>
      </c>
      <c r="C158" s="29"/>
      <c r="D158" s="21"/>
      <c r="E158" s="21"/>
      <c r="F158" s="21"/>
      <c r="G158" s="21"/>
      <c r="H158" s="21"/>
      <c r="I158" s="31">
        <f t="shared" si="5"/>
        <v>0</v>
      </c>
      <c r="J158" s="21"/>
      <c r="K158" s="32"/>
    </row>
    <row r="159" spans="1:11" ht="15.75" customHeight="1" thickBot="1">
      <c r="A159" s="39" t="s">
        <v>107</v>
      </c>
      <c r="B159" s="40"/>
      <c r="C159" s="29">
        <f aca="true" t="shared" si="6" ref="C159:H159">SUM(C133:C158)</f>
        <v>0</v>
      </c>
      <c r="D159" s="21">
        <f t="shared" si="6"/>
        <v>0</v>
      </c>
      <c r="E159" s="21">
        <f t="shared" si="6"/>
        <v>17.5</v>
      </c>
      <c r="F159" s="21">
        <f t="shared" si="6"/>
        <v>3.5</v>
      </c>
      <c r="G159" s="21">
        <f t="shared" si="6"/>
        <v>3.25</v>
      </c>
      <c r="H159" s="21">
        <f t="shared" si="6"/>
        <v>0</v>
      </c>
      <c r="I159" s="31">
        <f t="shared" si="5"/>
        <v>24.25</v>
      </c>
      <c r="J159" s="21">
        <f>SUM(J133:J158)</f>
        <v>0</v>
      </c>
      <c r="K159" s="32">
        <f>SUM(K133:K158)</f>
        <v>0</v>
      </c>
    </row>
    <row r="160" spans="1:11" ht="15.75" customHeight="1">
      <c r="A160" s="2"/>
      <c r="B160" s="2"/>
      <c r="C160" s="5"/>
      <c r="D160" s="5"/>
      <c r="E160" s="5"/>
      <c r="F160" s="5"/>
      <c r="G160" s="5"/>
      <c r="H160" s="5"/>
      <c r="I160" s="2"/>
      <c r="J160" s="5"/>
      <c r="K160" s="42"/>
    </row>
    <row r="161" spans="1:11" ht="15.75" customHeight="1">
      <c r="A161" s="2"/>
      <c r="B161" s="2"/>
      <c r="C161" s="5"/>
      <c r="D161" s="5"/>
      <c r="E161" s="5"/>
      <c r="F161" s="5"/>
      <c r="G161" s="5"/>
      <c r="H161" s="5"/>
      <c r="I161" s="2"/>
      <c r="J161" s="5"/>
      <c r="K161" s="42"/>
    </row>
    <row r="162" spans="1:11" ht="15.75" customHeight="1">
      <c r="A162" s="2"/>
      <c r="B162" s="2"/>
      <c r="C162" s="5"/>
      <c r="D162" s="5"/>
      <c r="E162" s="5"/>
      <c r="F162" s="5"/>
      <c r="G162" s="5"/>
      <c r="H162" s="5"/>
      <c r="I162" s="2"/>
      <c r="J162" s="5"/>
      <c r="K162" s="42"/>
    </row>
    <row r="163" spans="1:11" ht="15.75" customHeight="1">
      <c r="A163" s="2"/>
      <c r="B163" s="2"/>
      <c r="C163" s="5"/>
      <c r="D163" s="5"/>
      <c r="E163" s="5"/>
      <c r="F163" s="5"/>
      <c r="G163" s="5"/>
      <c r="H163" s="5"/>
      <c r="I163" s="2"/>
      <c r="J163" s="5"/>
      <c r="K163" s="42"/>
    </row>
    <row r="164" spans="1:11" ht="15.75" customHeight="1">
      <c r="A164" s="2"/>
      <c r="B164" s="2"/>
      <c r="C164" s="5"/>
      <c r="D164" s="5"/>
      <c r="E164" s="5"/>
      <c r="F164" s="5"/>
      <c r="G164" s="5"/>
      <c r="H164" s="5"/>
      <c r="I164" s="2"/>
      <c r="J164" s="5"/>
      <c r="K164" s="42"/>
    </row>
    <row r="165" spans="1:11" ht="15.75" customHeight="1">
      <c r="A165" s="2"/>
      <c r="B165" s="2"/>
      <c r="C165" s="5"/>
      <c r="D165" s="5"/>
      <c r="E165" s="5"/>
      <c r="F165" s="5"/>
      <c r="G165" s="5"/>
      <c r="H165" s="5"/>
      <c r="I165" s="2"/>
      <c r="J165" s="5"/>
      <c r="K165" s="42"/>
    </row>
    <row r="166" spans="1:11" ht="15.75" customHeight="1">
      <c r="A166" s="2"/>
      <c r="B166" s="2"/>
      <c r="C166" s="5"/>
      <c r="D166" s="5"/>
      <c r="E166" s="5"/>
      <c r="F166" s="5"/>
      <c r="G166" s="5"/>
      <c r="H166" s="5"/>
      <c r="I166" s="2"/>
      <c r="J166" s="5"/>
      <c r="K166" s="42"/>
    </row>
    <row r="167" spans="1:11" ht="15.75" customHeight="1">
      <c r="A167" s="2"/>
      <c r="B167" s="2"/>
      <c r="C167" s="5"/>
      <c r="D167" s="5"/>
      <c r="E167" s="5"/>
      <c r="F167" s="5"/>
      <c r="G167" s="5"/>
      <c r="H167" s="5"/>
      <c r="I167" s="2"/>
      <c r="J167" s="5"/>
      <c r="K167" s="42"/>
    </row>
    <row r="168" spans="1:11" ht="15.75" customHeight="1">
      <c r="A168" s="2"/>
      <c r="B168" s="2"/>
      <c r="C168" s="5"/>
      <c r="D168" s="5"/>
      <c r="E168" s="5"/>
      <c r="F168" s="5"/>
      <c r="G168" s="5"/>
      <c r="H168" s="5"/>
      <c r="I168" s="2"/>
      <c r="J168" s="5"/>
      <c r="K168" s="42"/>
    </row>
    <row r="169" spans="1:11" ht="15.75" customHeight="1">
      <c r="A169" s="2"/>
      <c r="B169" s="2"/>
      <c r="C169" s="5"/>
      <c r="D169" s="5"/>
      <c r="E169" s="5"/>
      <c r="F169" s="5"/>
      <c r="G169" s="5"/>
      <c r="H169" s="5"/>
      <c r="I169" s="2"/>
      <c r="J169" s="5"/>
      <c r="K169" s="42"/>
    </row>
    <row r="170" spans="1:11" ht="15.75" customHeight="1">
      <c r="A170" s="2"/>
      <c r="B170" s="2"/>
      <c r="C170" s="5"/>
      <c r="D170" s="5"/>
      <c r="E170" s="5"/>
      <c r="F170" s="5"/>
      <c r="G170" s="5"/>
      <c r="H170" s="5"/>
      <c r="I170" s="2"/>
      <c r="J170" s="5"/>
      <c r="K170" s="42"/>
    </row>
    <row r="171" spans="1:11" ht="15.75" customHeight="1">
      <c r="A171" s="2"/>
      <c r="B171" s="2"/>
      <c r="C171" s="5"/>
      <c r="D171" s="5"/>
      <c r="E171" s="5"/>
      <c r="F171" s="5"/>
      <c r="G171" s="5"/>
      <c r="H171" s="5"/>
      <c r="I171" s="2"/>
      <c r="J171" s="5"/>
      <c r="K171" s="42"/>
    </row>
    <row r="172" spans="1:11" ht="15.75" customHeight="1">
      <c r="A172" s="2"/>
      <c r="B172" s="2"/>
      <c r="C172" s="5"/>
      <c r="D172" s="5"/>
      <c r="E172" s="5"/>
      <c r="F172" s="5"/>
      <c r="G172" s="5"/>
      <c r="H172" s="5"/>
      <c r="I172" s="2"/>
      <c r="J172" s="5"/>
      <c r="K172" s="42"/>
    </row>
    <row r="173" spans="1:11" ht="15.75" customHeight="1">
      <c r="A173" s="2"/>
      <c r="B173" s="2"/>
      <c r="C173" s="5"/>
      <c r="D173" s="5"/>
      <c r="E173" s="5"/>
      <c r="F173" s="5"/>
      <c r="G173" s="5"/>
      <c r="H173" s="5"/>
      <c r="I173" s="2"/>
      <c r="J173" s="5"/>
      <c r="K173" s="42"/>
    </row>
    <row r="174" spans="1:11" ht="15.75" customHeight="1">
      <c r="A174" s="2"/>
      <c r="B174" s="2"/>
      <c r="C174" s="5"/>
      <c r="D174" s="5"/>
      <c r="E174" s="5"/>
      <c r="F174" s="5"/>
      <c r="G174" s="5"/>
      <c r="H174" s="5"/>
      <c r="I174" s="2"/>
      <c r="J174" s="5"/>
      <c r="K174" s="42"/>
    </row>
    <row r="175" spans="1:11" ht="15.75" customHeight="1">
      <c r="A175" s="2"/>
      <c r="B175" s="2"/>
      <c r="C175" s="5"/>
      <c r="D175" s="5"/>
      <c r="E175" s="5"/>
      <c r="F175" s="5"/>
      <c r="G175" s="5"/>
      <c r="H175" s="5"/>
      <c r="I175" s="2"/>
      <c r="J175" s="5"/>
      <c r="K175" s="42"/>
    </row>
    <row r="176" spans="1:11" ht="15.75" customHeight="1">
      <c r="A176" s="2"/>
      <c r="B176" s="2"/>
      <c r="C176" s="5"/>
      <c r="D176" s="5"/>
      <c r="E176" s="5"/>
      <c r="F176" s="5"/>
      <c r="G176" s="5"/>
      <c r="H176" s="5"/>
      <c r="I176" s="2"/>
      <c r="J176" s="5"/>
      <c r="K176" s="42"/>
    </row>
    <row r="177" spans="1:11" ht="15.75" customHeight="1">
      <c r="A177" s="2"/>
      <c r="B177" s="2"/>
      <c r="C177" s="5"/>
      <c r="D177" s="5"/>
      <c r="E177" s="5"/>
      <c r="F177" s="5"/>
      <c r="G177" s="5"/>
      <c r="H177" s="5"/>
      <c r="I177" s="2"/>
      <c r="J177" s="5"/>
      <c r="K177" s="42"/>
    </row>
    <row r="178" spans="1:11" ht="15.75" customHeight="1">
      <c r="A178" s="2"/>
      <c r="B178" s="2"/>
      <c r="C178" s="5"/>
      <c r="D178" s="5"/>
      <c r="E178" s="5"/>
      <c r="F178" s="5"/>
      <c r="G178" s="5"/>
      <c r="H178" s="5"/>
      <c r="I178" s="2"/>
      <c r="J178" s="5"/>
      <c r="K178" s="42"/>
    </row>
    <row r="179" spans="1:11" ht="15.75" customHeight="1">
      <c r="A179" s="2"/>
      <c r="B179" s="2"/>
      <c r="C179" s="5"/>
      <c r="D179" s="5"/>
      <c r="E179" s="5"/>
      <c r="F179" s="5"/>
      <c r="G179" s="5"/>
      <c r="H179" s="5"/>
      <c r="I179" s="2"/>
      <c r="J179" s="5"/>
      <c r="K179" s="42"/>
    </row>
    <row r="180" spans="1:11" ht="15.75" customHeight="1">
      <c r="A180" s="2"/>
      <c r="B180" s="2"/>
      <c r="C180" s="5"/>
      <c r="D180" s="5"/>
      <c r="E180" s="5"/>
      <c r="F180" s="5"/>
      <c r="G180" s="5"/>
      <c r="H180" s="5"/>
      <c r="I180" s="2"/>
      <c r="J180" s="5"/>
      <c r="K180" s="42"/>
    </row>
    <row r="181" spans="1:11" ht="15.75" customHeight="1">
      <c r="A181" s="2"/>
      <c r="B181" s="2"/>
      <c r="C181" s="5"/>
      <c r="D181" s="5"/>
      <c r="E181" s="5"/>
      <c r="F181" s="5"/>
      <c r="G181" s="5"/>
      <c r="H181" s="5"/>
      <c r="I181" s="2"/>
      <c r="J181" s="5"/>
      <c r="K181" s="42"/>
    </row>
    <row r="182" spans="1:11" ht="15.75" customHeight="1">
      <c r="A182" s="2"/>
      <c r="B182" s="2"/>
      <c r="C182" s="5"/>
      <c r="D182" s="5"/>
      <c r="E182" s="5"/>
      <c r="F182" s="5"/>
      <c r="G182" s="5"/>
      <c r="H182" s="5"/>
      <c r="I182" s="2"/>
      <c r="J182" s="5"/>
      <c r="K182" s="42"/>
    </row>
    <row r="183" spans="1:11" ht="15.75" customHeight="1">
      <c r="A183" s="2"/>
      <c r="B183" s="2"/>
      <c r="C183" s="5"/>
      <c r="D183" s="5"/>
      <c r="E183" s="5"/>
      <c r="F183" s="5"/>
      <c r="G183" s="5"/>
      <c r="H183" s="5"/>
      <c r="I183" s="2"/>
      <c r="J183" s="5"/>
      <c r="K183" s="42"/>
    </row>
    <row r="184" spans="1:11" ht="15.75" customHeight="1">
      <c r="A184" s="2"/>
      <c r="B184" s="2"/>
      <c r="C184" s="5"/>
      <c r="D184" s="5"/>
      <c r="E184" s="5"/>
      <c r="F184" s="5"/>
      <c r="G184" s="5"/>
      <c r="H184" s="5"/>
      <c r="I184" s="2"/>
      <c r="J184" s="5"/>
      <c r="K184" s="42"/>
    </row>
    <row r="185" spans="1:11" ht="15.75" customHeight="1">
      <c r="A185" s="2"/>
      <c r="B185" s="2"/>
      <c r="C185" s="5"/>
      <c r="D185" s="5"/>
      <c r="E185" s="5"/>
      <c r="F185" s="5"/>
      <c r="G185" s="5"/>
      <c r="H185" s="5"/>
      <c r="I185" s="2"/>
      <c r="J185" s="5"/>
      <c r="K185" s="42"/>
    </row>
    <row r="186" spans="1:11" ht="15.75" customHeight="1">
      <c r="A186" s="2"/>
      <c r="B186" s="2"/>
      <c r="C186" s="5"/>
      <c r="D186" s="5"/>
      <c r="E186" s="5"/>
      <c r="F186" s="5"/>
      <c r="G186" s="5"/>
      <c r="H186" s="5"/>
      <c r="I186" s="2"/>
      <c r="J186" s="5"/>
      <c r="K186" s="42"/>
    </row>
    <row r="187" spans="1:11" ht="15.75" customHeight="1">
      <c r="A187" s="2"/>
      <c r="B187" s="2"/>
      <c r="C187" s="5"/>
      <c r="D187" s="5"/>
      <c r="E187" s="5"/>
      <c r="F187" s="5"/>
      <c r="G187" s="5"/>
      <c r="H187" s="5"/>
      <c r="I187" s="2"/>
      <c r="J187" s="5"/>
      <c r="K187" s="42"/>
    </row>
    <row r="188" spans="1:11" ht="15.75" customHeight="1">
      <c r="A188" s="2"/>
      <c r="B188" s="2"/>
      <c r="C188" s="5"/>
      <c r="D188" s="5"/>
      <c r="E188" s="5"/>
      <c r="F188" s="5"/>
      <c r="G188" s="5"/>
      <c r="H188" s="5"/>
      <c r="I188" s="2"/>
      <c r="J188" s="5"/>
      <c r="K188" s="42"/>
    </row>
    <row r="189" spans="1:11" ht="15.75" customHeight="1">
      <c r="A189" s="2"/>
      <c r="B189" s="2"/>
      <c r="C189" s="5"/>
      <c r="D189" s="5"/>
      <c r="E189" s="5"/>
      <c r="F189" s="5"/>
      <c r="G189" s="5"/>
      <c r="H189" s="5"/>
      <c r="I189" s="2"/>
      <c r="J189" s="5"/>
      <c r="K189" s="42"/>
    </row>
    <row r="190" spans="1:11" ht="15.75" customHeight="1">
      <c r="A190" s="2"/>
      <c r="B190" s="2"/>
      <c r="C190" s="5"/>
      <c r="D190" s="5"/>
      <c r="E190" s="5"/>
      <c r="F190" s="5"/>
      <c r="G190" s="5"/>
      <c r="H190" s="5"/>
      <c r="I190" s="2"/>
      <c r="J190" s="5"/>
      <c r="K190" s="42"/>
    </row>
    <row r="191" spans="1:11" ht="15.75" customHeight="1">
      <c r="A191" s="2"/>
      <c r="B191" s="2"/>
      <c r="C191" s="5"/>
      <c r="D191" s="5"/>
      <c r="E191" s="5"/>
      <c r="F191" s="5"/>
      <c r="G191" s="5"/>
      <c r="H191" s="5"/>
      <c r="I191" s="2"/>
      <c r="J191" s="5"/>
      <c r="K191" s="42"/>
    </row>
    <row r="192" spans="1:11" ht="15.75" customHeight="1">
      <c r="A192" s="2"/>
      <c r="B192" s="2"/>
      <c r="C192" s="5"/>
      <c r="D192" s="5"/>
      <c r="E192" s="5"/>
      <c r="F192" s="5"/>
      <c r="G192" s="5"/>
      <c r="H192" s="5"/>
      <c r="I192" s="2"/>
      <c r="J192" s="5"/>
      <c r="K192" s="42"/>
    </row>
    <row r="193" spans="1:9" ht="15.75" customHeight="1">
      <c r="A193" s="1" t="s">
        <v>94</v>
      </c>
      <c r="B193" s="2"/>
      <c r="C193" s="3"/>
      <c r="E193" s="5"/>
      <c r="F193" s="6" t="s">
        <v>95</v>
      </c>
      <c r="G193" s="5"/>
      <c r="I193" s="2"/>
    </row>
    <row r="194" spans="1:9" ht="27" customHeight="1" thickBot="1">
      <c r="A194" s="1" t="s">
        <v>96</v>
      </c>
      <c r="C194" s="3"/>
      <c r="D194" s="8" t="s">
        <v>97</v>
      </c>
      <c r="E194" s="41" t="s">
        <v>151</v>
      </c>
      <c r="H194" s="5"/>
      <c r="I194" s="2"/>
    </row>
    <row r="195" spans="1:11" ht="15.75" customHeight="1">
      <c r="A195" s="11" t="s">
        <v>99</v>
      </c>
      <c r="B195" s="12" t="s">
        <v>100</v>
      </c>
      <c r="C195" s="13" t="s">
        <v>101</v>
      </c>
      <c r="D195" s="14" t="s">
        <v>102</v>
      </c>
      <c r="E195" s="14" t="s">
        <v>103</v>
      </c>
      <c r="F195" s="14" t="s">
        <v>104</v>
      </c>
      <c r="G195" s="14" t="s">
        <v>105</v>
      </c>
      <c r="H195" s="14" t="s">
        <v>106</v>
      </c>
      <c r="I195" s="12" t="s">
        <v>107</v>
      </c>
      <c r="J195" s="15" t="s">
        <v>108</v>
      </c>
      <c r="K195" s="16"/>
    </row>
    <row r="196" spans="1:11" ht="15.75" customHeight="1" thickBot="1">
      <c r="A196" s="17"/>
      <c r="B196" s="18"/>
      <c r="C196" s="19"/>
      <c r="D196" s="20"/>
      <c r="E196" s="20"/>
      <c r="F196" s="20"/>
      <c r="G196" s="20"/>
      <c r="H196" s="20"/>
      <c r="I196" s="18"/>
      <c r="J196" s="21" t="s">
        <v>109</v>
      </c>
      <c r="K196" s="22" t="s">
        <v>110</v>
      </c>
    </row>
    <row r="197" spans="1:11" ht="15.75" customHeight="1">
      <c r="A197" s="23" t="s">
        <v>111</v>
      </c>
      <c r="B197" s="24" t="s">
        <v>112</v>
      </c>
      <c r="C197" s="23"/>
      <c r="D197" s="25"/>
      <c r="E197" s="25"/>
      <c r="F197" s="25">
        <v>17</v>
      </c>
      <c r="G197" s="25"/>
      <c r="H197" s="25"/>
      <c r="I197" s="26">
        <f aca="true" t="shared" si="7" ref="I197:I223">SUM(C197:H197)</f>
        <v>17</v>
      </c>
      <c r="J197" s="27"/>
      <c r="K197" s="28"/>
    </row>
    <row r="198" spans="1:11" ht="15.75" customHeight="1" thickBot="1">
      <c r="A198" s="29"/>
      <c r="B198" s="21" t="s">
        <v>113</v>
      </c>
      <c r="C198" s="29"/>
      <c r="D198" s="21"/>
      <c r="E198" s="30"/>
      <c r="F198" s="21"/>
      <c r="G198" s="21">
        <v>1.5</v>
      </c>
      <c r="H198" s="21"/>
      <c r="I198" s="31">
        <f t="shared" si="7"/>
        <v>1.5</v>
      </c>
      <c r="J198" s="21"/>
      <c r="K198" s="32"/>
    </row>
    <row r="199" spans="1:11" ht="15.75" customHeight="1">
      <c r="A199" s="33" t="s">
        <v>114</v>
      </c>
      <c r="B199" s="34" t="s">
        <v>115</v>
      </c>
      <c r="C199" s="33"/>
      <c r="D199" s="34"/>
      <c r="E199" s="35"/>
      <c r="F199" s="34"/>
      <c r="G199" s="34">
        <v>1</v>
      </c>
      <c r="H199" s="34"/>
      <c r="I199" s="36">
        <f t="shared" si="7"/>
        <v>1</v>
      </c>
      <c r="J199" s="27"/>
      <c r="K199" s="28"/>
    </row>
    <row r="200" spans="1:11" ht="15.75" customHeight="1" thickBot="1">
      <c r="A200" s="29"/>
      <c r="B200" s="21" t="s">
        <v>116</v>
      </c>
      <c r="C200" s="29"/>
      <c r="D200" s="21"/>
      <c r="E200" s="21"/>
      <c r="F200" s="21"/>
      <c r="G200" s="21"/>
      <c r="H200" s="21"/>
      <c r="I200" s="31">
        <f t="shared" si="7"/>
        <v>0</v>
      </c>
      <c r="J200" s="21"/>
      <c r="K200" s="32"/>
    </row>
    <row r="201" spans="1:11" ht="15.75" customHeight="1">
      <c r="A201" s="33" t="s">
        <v>117</v>
      </c>
      <c r="B201" s="34" t="s">
        <v>118</v>
      </c>
      <c r="C201" s="33"/>
      <c r="D201" s="34"/>
      <c r="E201" s="34"/>
      <c r="F201" s="34"/>
      <c r="G201" s="34">
        <v>1</v>
      </c>
      <c r="H201" s="34"/>
      <c r="I201" s="36">
        <f t="shared" si="7"/>
        <v>1</v>
      </c>
      <c r="J201" s="27"/>
      <c r="K201" s="28"/>
    </row>
    <row r="202" spans="1:11" ht="15.75" customHeight="1">
      <c r="A202" s="33"/>
      <c r="B202" s="34" t="s">
        <v>119</v>
      </c>
      <c r="C202" s="37"/>
      <c r="D202" s="27"/>
      <c r="E202" s="27"/>
      <c r="F202" s="27"/>
      <c r="G202" s="27">
        <v>1</v>
      </c>
      <c r="H202" s="27"/>
      <c r="I202" s="38">
        <f t="shared" si="7"/>
        <v>1</v>
      </c>
      <c r="J202" s="27"/>
      <c r="K202" s="28"/>
    </row>
    <row r="203" spans="1:11" ht="15.75" customHeight="1" thickBot="1">
      <c r="A203" s="29"/>
      <c r="B203" s="21" t="s">
        <v>120</v>
      </c>
      <c r="C203" s="29"/>
      <c r="D203" s="21"/>
      <c r="E203" s="21"/>
      <c r="F203" s="21"/>
      <c r="G203" s="21">
        <v>1</v>
      </c>
      <c r="H203" s="21"/>
      <c r="I203" s="31">
        <f t="shared" si="7"/>
        <v>1</v>
      </c>
      <c r="J203" s="21"/>
      <c r="K203" s="32"/>
    </row>
    <row r="204" spans="1:11" ht="15.75" customHeight="1">
      <c r="A204" s="33" t="s">
        <v>121</v>
      </c>
      <c r="B204" s="34" t="s">
        <v>122</v>
      </c>
      <c r="C204" s="33"/>
      <c r="D204" s="34"/>
      <c r="E204" s="34"/>
      <c r="F204" s="34"/>
      <c r="G204" s="34"/>
      <c r="H204" s="34"/>
      <c r="I204" s="36">
        <f t="shared" si="7"/>
        <v>0</v>
      </c>
      <c r="J204" s="27"/>
      <c r="K204" s="28"/>
    </row>
    <row r="205" spans="1:11" ht="15.75" customHeight="1" thickBot="1">
      <c r="A205" s="29"/>
      <c r="B205" s="21" t="s">
        <v>123</v>
      </c>
      <c r="C205" s="29"/>
      <c r="D205" s="21"/>
      <c r="E205" s="21"/>
      <c r="F205" s="21"/>
      <c r="G205" s="21"/>
      <c r="H205" s="21"/>
      <c r="I205" s="31">
        <f t="shared" si="7"/>
        <v>0</v>
      </c>
      <c r="J205" s="21"/>
      <c r="K205" s="32"/>
    </row>
    <row r="206" spans="1:11" ht="15.75" customHeight="1">
      <c r="A206" s="33" t="s">
        <v>124</v>
      </c>
      <c r="B206" s="34" t="s">
        <v>125</v>
      </c>
      <c r="C206" s="33"/>
      <c r="D206" s="34"/>
      <c r="E206" s="34"/>
      <c r="F206" s="34"/>
      <c r="G206" s="34"/>
      <c r="H206" s="34"/>
      <c r="I206" s="36">
        <f t="shared" si="7"/>
        <v>0</v>
      </c>
      <c r="J206" s="27"/>
      <c r="K206" s="28"/>
    </row>
    <row r="207" spans="1:11" ht="15.75" customHeight="1" thickBot="1">
      <c r="A207" s="29"/>
      <c r="B207" s="21" t="s">
        <v>126</v>
      </c>
      <c r="C207" s="29"/>
      <c r="D207" s="21"/>
      <c r="E207" s="21"/>
      <c r="F207" s="21"/>
      <c r="G207" s="21"/>
      <c r="H207" s="21"/>
      <c r="I207" s="31">
        <f t="shared" si="7"/>
        <v>0</v>
      </c>
      <c r="J207" s="21"/>
      <c r="K207" s="32"/>
    </row>
    <row r="208" spans="1:11" ht="15.75" customHeight="1">
      <c r="A208" s="33" t="s">
        <v>127</v>
      </c>
      <c r="B208" s="34" t="s">
        <v>128</v>
      </c>
      <c r="C208" s="33"/>
      <c r="D208" s="34"/>
      <c r="E208" s="34"/>
      <c r="F208" s="34"/>
      <c r="G208" s="34"/>
      <c r="H208" s="34"/>
      <c r="I208" s="36">
        <f t="shared" si="7"/>
        <v>0</v>
      </c>
      <c r="J208" s="27"/>
      <c r="K208" s="28"/>
    </row>
    <row r="209" spans="1:11" ht="15.75" customHeight="1" thickBot="1">
      <c r="A209" s="29"/>
      <c r="B209" s="21" t="s">
        <v>129</v>
      </c>
      <c r="C209" s="29"/>
      <c r="D209" s="21"/>
      <c r="E209" s="21"/>
      <c r="F209" s="21"/>
      <c r="G209" s="21"/>
      <c r="H209" s="21"/>
      <c r="I209" s="31">
        <f t="shared" si="7"/>
        <v>0</v>
      </c>
      <c r="J209" s="21"/>
      <c r="K209" s="32"/>
    </row>
    <row r="210" spans="1:11" ht="15.75" customHeight="1">
      <c r="A210" s="33" t="s">
        <v>130</v>
      </c>
      <c r="B210" s="34" t="s">
        <v>131</v>
      </c>
      <c r="C210" s="33"/>
      <c r="D210" s="34"/>
      <c r="E210" s="34"/>
      <c r="F210" s="34"/>
      <c r="G210" s="34"/>
      <c r="H210" s="34"/>
      <c r="I210" s="36">
        <f t="shared" si="7"/>
        <v>0</v>
      </c>
      <c r="J210" s="27"/>
      <c r="K210" s="28"/>
    </row>
    <row r="211" spans="1:11" ht="15.75" customHeight="1" thickBot="1">
      <c r="A211" s="29"/>
      <c r="B211" s="21" t="s">
        <v>132</v>
      </c>
      <c r="C211" s="29"/>
      <c r="D211" s="21"/>
      <c r="E211" s="21"/>
      <c r="F211" s="21"/>
      <c r="G211" s="21"/>
      <c r="H211" s="21"/>
      <c r="I211" s="31">
        <f t="shared" si="7"/>
        <v>0</v>
      </c>
      <c r="J211" s="21"/>
      <c r="K211" s="32"/>
    </row>
    <row r="212" spans="1:11" ht="15.75" customHeight="1">
      <c r="A212" s="33" t="s">
        <v>133</v>
      </c>
      <c r="B212" s="34" t="s">
        <v>134</v>
      </c>
      <c r="C212" s="33"/>
      <c r="D212" s="34"/>
      <c r="E212" s="34"/>
      <c r="F212" s="34"/>
      <c r="G212" s="34"/>
      <c r="H212" s="34"/>
      <c r="I212" s="36">
        <f t="shared" si="7"/>
        <v>0</v>
      </c>
      <c r="J212" s="27"/>
      <c r="K212" s="28"/>
    </row>
    <row r="213" spans="1:11" ht="15.75" customHeight="1">
      <c r="A213" s="33"/>
      <c r="B213" s="34" t="s">
        <v>135</v>
      </c>
      <c r="C213" s="37"/>
      <c r="D213" s="27"/>
      <c r="E213" s="27"/>
      <c r="F213" s="27"/>
      <c r="G213" s="27"/>
      <c r="H213" s="27"/>
      <c r="I213" s="38">
        <f t="shared" si="7"/>
        <v>0</v>
      </c>
      <c r="J213" s="27"/>
      <c r="K213" s="28"/>
    </row>
    <row r="214" spans="1:11" ht="15.75" customHeight="1" thickBot="1">
      <c r="A214" s="29"/>
      <c r="B214" s="21" t="s">
        <v>136</v>
      </c>
      <c r="C214" s="29"/>
      <c r="D214" s="21"/>
      <c r="E214" s="21"/>
      <c r="F214" s="21"/>
      <c r="G214" s="21"/>
      <c r="H214" s="21"/>
      <c r="I214" s="31">
        <f t="shared" si="7"/>
        <v>0</v>
      </c>
      <c r="J214" s="21"/>
      <c r="K214" s="32"/>
    </row>
    <row r="215" spans="1:11" ht="15.75" customHeight="1">
      <c r="A215" s="33" t="s">
        <v>137</v>
      </c>
      <c r="B215" s="34" t="s">
        <v>138</v>
      </c>
      <c r="C215" s="33"/>
      <c r="D215" s="34"/>
      <c r="E215" s="34"/>
      <c r="F215" s="34"/>
      <c r="G215" s="34"/>
      <c r="H215" s="34"/>
      <c r="I215" s="36">
        <f t="shared" si="7"/>
        <v>0</v>
      </c>
      <c r="J215" s="27"/>
      <c r="K215" s="28"/>
    </row>
    <row r="216" spans="1:11" ht="15.75" customHeight="1" thickBot="1">
      <c r="A216" s="29"/>
      <c r="B216" s="21" t="s">
        <v>139</v>
      </c>
      <c r="C216" s="29"/>
      <c r="D216" s="21"/>
      <c r="E216" s="21"/>
      <c r="F216" s="21"/>
      <c r="G216" s="21"/>
      <c r="H216" s="21"/>
      <c r="I216" s="31">
        <f t="shared" si="7"/>
        <v>0</v>
      </c>
      <c r="J216" s="21"/>
      <c r="K216" s="32"/>
    </row>
    <row r="217" spans="1:11" ht="15.75" customHeight="1">
      <c r="A217" s="33" t="s">
        <v>140</v>
      </c>
      <c r="B217" s="34" t="s">
        <v>141</v>
      </c>
      <c r="C217" s="33"/>
      <c r="D217" s="34"/>
      <c r="E217" s="34"/>
      <c r="F217" s="34"/>
      <c r="G217" s="34"/>
      <c r="H217" s="34"/>
      <c r="I217" s="36">
        <f t="shared" si="7"/>
        <v>0</v>
      </c>
      <c r="J217" s="27"/>
      <c r="K217" s="28"/>
    </row>
    <row r="218" spans="1:11" ht="15.75" customHeight="1" thickBot="1">
      <c r="A218" s="29"/>
      <c r="B218" s="21" t="s">
        <v>142</v>
      </c>
      <c r="C218" s="29"/>
      <c r="D218" s="21"/>
      <c r="E218" s="21"/>
      <c r="F218" s="21"/>
      <c r="G218" s="21"/>
      <c r="H218" s="21"/>
      <c r="I218" s="31">
        <f t="shared" si="7"/>
        <v>0</v>
      </c>
      <c r="J218" s="21"/>
      <c r="K218" s="32"/>
    </row>
    <row r="219" spans="1:11" ht="15.75" customHeight="1">
      <c r="A219" s="33" t="s">
        <v>143</v>
      </c>
      <c r="B219" s="34" t="s">
        <v>144</v>
      </c>
      <c r="C219" s="33"/>
      <c r="D219" s="34"/>
      <c r="E219" s="34"/>
      <c r="F219" s="34"/>
      <c r="G219" s="34"/>
      <c r="H219" s="34"/>
      <c r="I219" s="36">
        <f t="shared" si="7"/>
        <v>0</v>
      </c>
      <c r="J219" s="27"/>
      <c r="K219" s="28"/>
    </row>
    <row r="220" spans="1:11" ht="15.75" customHeight="1" thickBot="1">
      <c r="A220" s="29"/>
      <c r="B220" s="21" t="s">
        <v>145</v>
      </c>
      <c r="C220" s="29"/>
      <c r="D220" s="21"/>
      <c r="E220" s="21"/>
      <c r="F220" s="21"/>
      <c r="G220" s="21"/>
      <c r="H220" s="21"/>
      <c r="I220" s="31">
        <f t="shared" si="7"/>
        <v>0</v>
      </c>
      <c r="J220" s="21"/>
      <c r="K220" s="32"/>
    </row>
    <row r="221" spans="1:11" ht="15.75" customHeight="1">
      <c r="A221" s="33" t="s">
        <v>146</v>
      </c>
      <c r="B221" s="34" t="s">
        <v>147</v>
      </c>
      <c r="C221" s="33"/>
      <c r="D221" s="34"/>
      <c r="E221" s="34"/>
      <c r="F221" s="34"/>
      <c r="G221" s="34"/>
      <c r="H221" s="34"/>
      <c r="I221" s="36">
        <f t="shared" si="7"/>
        <v>0</v>
      </c>
      <c r="J221" s="27"/>
      <c r="K221" s="28"/>
    </row>
    <row r="222" spans="1:11" ht="15.75" customHeight="1" thickBot="1">
      <c r="A222" s="29"/>
      <c r="B222" s="21" t="s">
        <v>148</v>
      </c>
      <c r="C222" s="29"/>
      <c r="D222" s="21"/>
      <c r="E222" s="21"/>
      <c r="F222" s="21"/>
      <c r="G222" s="21"/>
      <c r="H222" s="21"/>
      <c r="I222" s="31">
        <f t="shared" si="7"/>
        <v>0</v>
      </c>
      <c r="J222" s="21"/>
      <c r="K222" s="32"/>
    </row>
    <row r="223" spans="1:11" ht="15.75" customHeight="1" thickBot="1">
      <c r="A223" s="39" t="s">
        <v>107</v>
      </c>
      <c r="B223" s="40"/>
      <c r="C223" s="29">
        <f aca="true" t="shared" si="8" ref="C223:H223">SUM(C197:C222)</f>
        <v>0</v>
      </c>
      <c r="D223" s="21">
        <f t="shared" si="8"/>
        <v>0</v>
      </c>
      <c r="E223" s="21">
        <f t="shared" si="8"/>
        <v>0</v>
      </c>
      <c r="F223" s="21">
        <f t="shared" si="8"/>
        <v>17</v>
      </c>
      <c r="G223" s="21">
        <f t="shared" si="8"/>
        <v>5.5</v>
      </c>
      <c r="H223" s="21">
        <f t="shared" si="8"/>
        <v>0</v>
      </c>
      <c r="I223" s="31">
        <f t="shared" si="7"/>
        <v>22.5</v>
      </c>
      <c r="J223" s="21">
        <f>SUM(J197:J222)</f>
        <v>0</v>
      </c>
      <c r="K223" s="32">
        <f>SUM(K197:K222)</f>
        <v>0</v>
      </c>
    </row>
    <row r="227" spans="1:9" ht="15.75" customHeight="1">
      <c r="A227" s="1" t="s">
        <v>94</v>
      </c>
      <c r="B227" s="2"/>
      <c r="C227" s="3"/>
      <c r="E227" s="5"/>
      <c r="F227" s="6" t="s">
        <v>95</v>
      </c>
      <c r="G227" s="5"/>
      <c r="I227" s="2"/>
    </row>
    <row r="228" spans="1:9" ht="27" customHeight="1" thickBot="1">
      <c r="A228" s="1" t="s">
        <v>96</v>
      </c>
      <c r="C228" s="3"/>
      <c r="D228" s="8" t="s">
        <v>97</v>
      </c>
      <c r="E228" s="41" t="s">
        <v>152</v>
      </c>
      <c r="H228" s="5"/>
      <c r="I228" s="2"/>
    </row>
    <row r="229" spans="1:11" ht="15.75" customHeight="1">
      <c r="A229" s="11" t="s">
        <v>99</v>
      </c>
      <c r="B229" s="12" t="s">
        <v>100</v>
      </c>
      <c r="C229" s="13" t="s">
        <v>101</v>
      </c>
      <c r="D229" s="14" t="s">
        <v>102</v>
      </c>
      <c r="E229" s="14" t="s">
        <v>103</v>
      </c>
      <c r="F229" s="14" t="s">
        <v>104</v>
      </c>
      <c r="G229" s="14" t="s">
        <v>105</v>
      </c>
      <c r="H229" s="14" t="s">
        <v>106</v>
      </c>
      <c r="I229" s="12" t="s">
        <v>107</v>
      </c>
      <c r="J229" s="15" t="s">
        <v>108</v>
      </c>
      <c r="K229" s="16"/>
    </row>
    <row r="230" spans="1:11" ht="15.75" customHeight="1" thickBot="1">
      <c r="A230" s="17"/>
      <c r="B230" s="18"/>
      <c r="C230" s="19"/>
      <c r="D230" s="20"/>
      <c r="E230" s="20"/>
      <c r="F230" s="20"/>
      <c r="G230" s="20"/>
      <c r="H230" s="20"/>
      <c r="I230" s="18"/>
      <c r="J230" s="21" t="s">
        <v>109</v>
      </c>
      <c r="K230" s="22" t="s">
        <v>110</v>
      </c>
    </row>
    <row r="231" spans="1:11" ht="15.75" customHeight="1">
      <c r="A231" s="23" t="s">
        <v>111</v>
      </c>
      <c r="B231" s="24" t="s">
        <v>112</v>
      </c>
      <c r="C231" s="23"/>
      <c r="D231" s="25"/>
      <c r="E231" s="25"/>
      <c r="F231" s="25">
        <v>0.25</v>
      </c>
      <c r="G231" s="25">
        <v>6</v>
      </c>
      <c r="H231" s="25"/>
      <c r="I231" s="26">
        <f aca="true" t="shared" si="9" ref="I231:I257">SUM(C231:H231)</f>
        <v>6.25</v>
      </c>
      <c r="J231" s="27"/>
      <c r="K231" s="28"/>
    </row>
    <row r="232" spans="1:11" ht="15.75" customHeight="1" thickBot="1">
      <c r="A232" s="29"/>
      <c r="B232" s="21" t="s">
        <v>113</v>
      </c>
      <c r="C232" s="29"/>
      <c r="D232" s="21"/>
      <c r="E232" s="30"/>
      <c r="F232" s="21"/>
      <c r="G232" s="21"/>
      <c r="H232" s="21"/>
      <c r="I232" s="31">
        <f t="shared" si="9"/>
        <v>0</v>
      </c>
      <c r="J232" s="21"/>
      <c r="K232" s="32"/>
    </row>
    <row r="233" spans="1:11" ht="15.75" customHeight="1">
      <c r="A233" s="33" t="s">
        <v>114</v>
      </c>
      <c r="B233" s="34" t="s">
        <v>115</v>
      </c>
      <c r="C233" s="33"/>
      <c r="D233" s="34"/>
      <c r="E233" s="35"/>
      <c r="F233" s="34"/>
      <c r="G233" s="34"/>
      <c r="H233" s="34"/>
      <c r="I233" s="36">
        <f t="shared" si="9"/>
        <v>0</v>
      </c>
      <c r="J233" s="27"/>
      <c r="K233" s="28"/>
    </row>
    <row r="234" spans="1:11" ht="15.75" customHeight="1" thickBot="1">
      <c r="A234" s="29"/>
      <c r="B234" s="21" t="s">
        <v>116</v>
      </c>
      <c r="C234" s="29"/>
      <c r="D234" s="21"/>
      <c r="E234" s="21"/>
      <c r="F234" s="21"/>
      <c r="G234" s="21"/>
      <c r="H234" s="21"/>
      <c r="I234" s="31">
        <f t="shared" si="9"/>
        <v>0</v>
      </c>
      <c r="J234" s="21"/>
      <c r="K234" s="32"/>
    </row>
    <row r="235" spans="1:11" ht="15.75" customHeight="1">
      <c r="A235" s="33" t="s">
        <v>117</v>
      </c>
      <c r="B235" s="34" t="s">
        <v>118</v>
      </c>
      <c r="C235" s="33"/>
      <c r="D235" s="34"/>
      <c r="E235" s="34"/>
      <c r="F235" s="34"/>
      <c r="G235" s="34"/>
      <c r="H235" s="34"/>
      <c r="I235" s="36">
        <f t="shared" si="9"/>
        <v>0</v>
      </c>
      <c r="J235" s="27"/>
      <c r="K235" s="28"/>
    </row>
    <row r="236" spans="1:11" ht="15.75" customHeight="1">
      <c r="A236" s="33"/>
      <c r="B236" s="34" t="s">
        <v>119</v>
      </c>
      <c r="C236" s="37"/>
      <c r="D236" s="27"/>
      <c r="E236" s="27"/>
      <c r="F236" s="27"/>
      <c r="G236" s="27"/>
      <c r="H236" s="27"/>
      <c r="I236" s="38">
        <f t="shared" si="9"/>
        <v>0</v>
      </c>
      <c r="J236" s="27"/>
      <c r="K236" s="28"/>
    </row>
    <row r="237" spans="1:11" ht="15.75" customHeight="1" thickBot="1">
      <c r="A237" s="29"/>
      <c r="B237" s="21" t="s">
        <v>120</v>
      </c>
      <c r="C237" s="29"/>
      <c r="D237" s="21"/>
      <c r="E237" s="21"/>
      <c r="F237" s="21"/>
      <c r="G237" s="21"/>
      <c r="H237" s="21"/>
      <c r="I237" s="31">
        <f t="shared" si="9"/>
        <v>0</v>
      </c>
      <c r="J237" s="21"/>
      <c r="K237" s="32"/>
    </row>
    <row r="238" spans="1:11" ht="15.75" customHeight="1">
      <c r="A238" s="33" t="s">
        <v>121</v>
      </c>
      <c r="B238" s="34" t="s">
        <v>122</v>
      </c>
      <c r="C238" s="33"/>
      <c r="D238" s="34"/>
      <c r="E238" s="34"/>
      <c r="F238" s="34"/>
      <c r="G238" s="34"/>
      <c r="H238" s="34"/>
      <c r="I238" s="36">
        <f t="shared" si="9"/>
        <v>0</v>
      </c>
      <c r="J238" s="27"/>
      <c r="K238" s="28"/>
    </row>
    <row r="239" spans="1:11" ht="15.75" customHeight="1" thickBot="1">
      <c r="A239" s="29"/>
      <c r="B239" s="21" t="s">
        <v>123</v>
      </c>
      <c r="C239" s="29"/>
      <c r="D239" s="21"/>
      <c r="E239" s="21"/>
      <c r="F239" s="21"/>
      <c r="G239" s="21"/>
      <c r="H239" s="21"/>
      <c r="I239" s="31">
        <f t="shared" si="9"/>
        <v>0</v>
      </c>
      <c r="J239" s="21"/>
      <c r="K239" s="32"/>
    </row>
    <row r="240" spans="1:11" ht="15.75" customHeight="1">
      <c r="A240" s="33" t="s">
        <v>124</v>
      </c>
      <c r="B240" s="34" t="s">
        <v>125</v>
      </c>
      <c r="C240" s="33"/>
      <c r="D240" s="34"/>
      <c r="E240" s="34"/>
      <c r="F240" s="34"/>
      <c r="G240" s="34"/>
      <c r="H240" s="34"/>
      <c r="I240" s="36">
        <f t="shared" si="9"/>
        <v>0</v>
      </c>
      <c r="J240" s="27"/>
      <c r="K240" s="28"/>
    </row>
    <row r="241" spans="1:11" ht="15.75" customHeight="1" thickBot="1">
      <c r="A241" s="29"/>
      <c r="B241" s="21" t="s">
        <v>126</v>
      </c>
      <c r="C241" s="29"/>
      <c r="D241" s="21"/>
      <c r="E241" s="21"/>
      <c r="F241" s="21"/>
      <c r="G241" s="21"/>
      <c r="H241" s="21"/>
      <c r="I241" s="31">
        <f t="shared" si="9"/>
        <v>0</v>
      </c>
      <c r="J241" s="21"/>
      <c r="K241" s="32"/>
    </row>
    <row r="242" spans="1:11" ht="15.75" customHeight="1">
      <c r="A242" s="33" t="s">
        <v>127</v>
      </c>
      <c r="B242" s="34" t="s">
        <v>128</v>
      </c>
      <c r="C242" s="33"/>
      <c r="D242" s="34"/>
      <c r="E242" s="34"/>
      <c r="F242" s="34"/>
      <c r="G242" s="34"/>
      <c r="H242" s="34"/>
      <c r="I242" s="36">
        <f t="shared" si="9"/>
        <v>0</v>
      </c>
      <c r="J242" s="27"/>
      <c r="K242" s="28"/>
    </row>
    <row r="243" spans="1:11" ht="15.75" customHeight="1" thickBot="1">
      <c r="A243" s="29"/>
      <c r="B243" s="21" t="s">
        <v>129</v>
      </c>
      <c r="C243" s="29"/>
      <c r="D243" s="21"/>
      <c r="E243" s="21"/>
      <c r="F243" s="21"/>
      <c r="G243" s="21"/>
      <c r="H243" s="21"/>
      <c r="I243" s="31">
        <f t="shared" si="9"/>
        <v>0</v>
      </c>
      <c r="J243" s="21"/>
      <c r="K243" s="32"/>
    </row>
    <row r="244" spans="1:11" ht="15.75" customHeight="1">
      <c r="A244" s="33" t="s">
        <v>130</v>
      </c>
      <c r="B244" s="34" t="s">
        <v>131</v>
      </c>
      <c r="C244" s="33"/>
      <c r="D244" s="34"/>
      <c r="E244" s="34"/>
      <c r="F244" s="34"/>
      <c r="G244" s="34"/>
      <c r="H244" s="34"/>
      <c r="I244" s="36">
        <f t="shared" si="9"/>
        <v>0</v>
      </c>
      <c r="J244" s="27"/>
      <c r="K244" s="28"/>
    </row>
    <row r="245" spans="1:11" ht="15.75" customHeight="1" thickBot="1">
      <c r="A245" s="29"/>
      <c r="B245" s="21" t="s">
        <v>132</v>
      </c>
      <c r="C245" s="29"/>
      <c r="D245" s="21"/>
      <c r="E245" s="21"/>
      <c r="F245" s="21"/>
      <c r="G245" s="21"/>
      <c r="H245" s="21"/>
      <c r="I245" s="31">
        <f t="shared" si="9"/>
        <v>0</v>
      </c>
      <c r="J245" s="21"/>
      <c r="K245" s="32"/>
    </row>
    <row r="246" spans="1:11" ht="15.75" customHeight="1">
      <c r="A246" s="33" t="s">
        <v>133</v>
      </c>
      <c r="B246" s="34" t="s">
        <v>134</v>
      </c>
      <c r="C246" s="33"/>
      <c r="D246" s="34"/>
      <c r="E246" s="34"/>
      <c r="F246" s="34"/>
      <c r="G246" s="34"/>
      <c r="H246" s="34"/>
      <c r="I246" s="36">
        <f t="shared" si="9"/>
        <v>0</v>
      </c>
      <c r="J246" s="27"/>
      <c r="K246" s="28"/>
    </row>
    <row r="247" spans="1:11" ht="15.75" customHeight="1">
      <c r="A247" s="33"/>
      <c r="B247" s="34" t="s">
        <v>135</v>
      </c>
      <c r="C247" s="37"/>
      <c r="D247" s="27"/>
      <c r="E247" s="27"/>
      <c r="F247" s="27"/>
      <c r="G247" s="27"/>
      <c r="H247" s="27"/>
      <c r="I247" s="38">
        <f t="shared" si="9"/>
        <v>0</v>
      </c>
      <c r="J247" s="27"/>
      <c r="K247" s="28"/>
    </row>
    <row r="248" spans="1:11" ht="15.75" customHeight="1" thickBot="1">
      <c r="A248" s="29"/>
      <c r="B248" s="21" t="s">
        <v>136</v>
      </c>
      <c r="C248" s="29"/>
      <c r="D248" s="21"/>
      <c r="E248" s="21"/>
      <c r="F248" s="21"/>
      <c r="G248" s="21"/>
      <c r="H248" s="21"/>
      <c r="I248" s="31">
        <f t="shared" si="9"/>
        <v>0</v>
      </c>
      <c r="J248" s="21"/>
      <c r="K248" s="32"/>
    </row>
    <row r="249" spans="1:11" ht="15.75" customHeight="1">
      <c r="A249" s="33" t="s">
        <v>137</v>
      </c>
      <c r="B249" s="34" t="s">
        <v>138</v>
      </c>
      <c r="C249" s="33"/>
      <c r="D249" s="34"/>
      <c r="E249" s="34"/>
      <c r="F249" s="34"/>
      <c r="G249" s="34"/>
      <c r="H249" s="34"/>
      <c r="I249" s="36">
        <f t="shared" si="9"/>
        <v>0</v>
      </c>
      <c r="J249" s="27"/>
      <c r="K249" s="28"/>
    </row>
    <row r="250" spans="1:11" ht="15.75" customHeight="1" thickBot="1">
      <c r="A250" s="29"/>
      <c r="B250" s="21" t="s">
        <v>139</v>
      </c>
      <c r="C250" s="29"/>
      <c r="D250" s="21"/>
      <c r="E250" s="21"/>
      <c r="F250" s="21"/>
      <c r="G250" s="21"/>
      <c r="H250" s="21"/>
      <c r="I250" s="31">
        <f t="shared" si="9"/>
        <v>0</v>
      </c>
      <c r="J250" s="21"/>
      <c r="K250" s="32"/>
    </row>
    <row r="251" spans="1:11" ht="15.75" customHeight="1">
      <c r="A251" s="33" t="s">
        <v>140</v>
      </c>
      <c r="B251" s="34" t="s">
        <v>141</v>
      </c>
      <c r="C251" s="33"/>
      <c r="D251" s="34"/>
      <c r="E251" s="34"/>
      <c r="F251" s="34"/>
      <c r="G251" s="34"/>
      <c r="H251" s="34"/>
      <c r="I251" s="36">
        <f t="shared" si="9"/>
        <v>0</v>
      </c>
      <c r="J251" s="27"/>
      <c r="K251" s="28"/>
    </row>
    <row r="252" spans="1:11" ht="15.75" customHeight="1" thickBot="1">
      <c r="A252" s="29"/>
      <c r="B252" s="21" t="s">
        <v>142</v>
      </c>
      <c r="C252" s="29"/>
      <c r="D252" s="21"/>
      <c r="E252" s="21"/>
      <c r="F252" s="21"/>
      <c r="G252" s="21"/>
      <c r="H252" s="21"/>
      <c r="I252" s="31">
        <f t="shared" si="9"/>
        <v>0</v>
      </c>
      <c r="J252" s="21"/>
      <c r="K252" s="32"/>
    </row>
    <row r="253" spans="1:11" ht="15.75" customHeight="1">
      <c r="A253" s="33" t="s">
        <v>143</v>
      </c>
      <c r="B253" s="34" t="s">
        <v>144</v>
      </c>
      <c r="C253" s="33"/>
      <c r="D253" s="34"/>
      <c r="E253" s="34"/>
      <c r="F253" s="34"/>
      <c r="G253" s="34"/>
      <c r="H253" s="34"/>
      <c r="I253" s="36">
        <f t="shared" si="9"/>
        <v>0</v>
      </c>
      <c r="J253" s="27"/>
      <c r="K253" s="28"/>
    </row>
    <row r="254" spans="1:11" ht="15.75" customHeight="1" thickBot="1">
      <c r="A254" s="29"/>
      <c r="B254" s="21" t="s">
        <v>145</v>
      </c>
      <c r="C254" s="29"/>
      <c r="D254" s="21"/>
      <c r="E254" s="21"/>
      <c r="F254" s="21"/>
      <c r="G254" s="21"/>
      <c r="H254" s="21"/>
      <c r="I254" s="31">
        <f t="shared" si="9"/>
        <v>0</v>
      </c>
      <c r="J254" s="21"/>
      <c r="K254" s="32"/>
    </row>
    <row r="255" spans="1:11" ht="15.75" customHeight="1">
      <c r="A255" s="33" t="s">
        <v>146</v>
      </c>
      <c r="B255" s="34" t="s">
        <v>147</v>
      </c>
      <c r="C255" s="33"/>
      <c r="D255" s="34"/>
      <c r="E255" s="34"/>
      <c r="F255" s="34"/>
      <c r="G255" s="34"/>
      <c r="H255" s="34"/>
      <c r="I255" s="36">
        <f t="shared" si="9"/>
        <v>0</v>
      </c>
      <c r="J255" s="27"/>
      <c r="K255" s="28"/>
    </row>
    <row r="256" spans="1:11" ht="15.75" customHeight="1" thickBot="1">
      <c r="A256" s="29"/>
      <c r="B256" s="21" t="s">
        <v>148</v>
      </c>
      <c r="C256" s="29"/>
      <c r="D256" s="21"/>
      <c r="E256" s="21"/>
      <c r="F256" s="21"/>
      <c r="G256" s="21"/>
      <c r="H256" s="21"/>
      <c r="I256" s="31">
        <f t="shared" si="9"/>
        <v>0</v>
      </c>
      <c r="J256" s="21"/>
      <c r="K256" s="32"/>
    </row>
    <row r="257" spans="1:11" ht="15.75" customHeight="1" thickBot="1">
      <c r="A257" s="39" t="s">
        <v>107</v>
      </c>
      <c r="B257" s="40"/>
      <c r="C257" s="29">
        <f aca="true" t="shared" si="10" ref="C257:H257">SUM(C231:C256)</f>
        <v>0</v>
      </c>
      <c r="D257" s="21">
        <f t="shared" si="10"/>
        <v>0</v>
      </c>
      <c r="E257" s="21">
        <f t="shared" si="10"/>
        <v>0</v>
      </c>
      <c r="F257" s="21">
        <f t="shared" si="10"/>
        <v>0.25</v>
      </c>
      <c r="G257" s="21">
        <f t="shared" si="10"/>
        <v>6</v>
      </c>
      <c r="H257" s="21">
        <f t="shared" si="10"/>
        <v>0</v>
      </c>
      <c r="I257" s="31">
        <f t="shared" si="9"/>
        <v>6.25</v>
      </c>
      <c r="J257" s="21">
        <f>SUM(J231:J256)</f>
        <v>0</v>
      </c>
      <c r="K257" s="32">
        <f>SUM(K231:K256)</f>
        <v>0</v>
      </c>
    </row>
    <row r="261" spans="1:9" ht="15.75" customHeight="1">
      <c r="A261" s="1" t="s">
        <v>94</v>
      </c>
      <c r="B261" s="2"/>
      <c r="C261" s="3"/>
      <c r="E261" s="5"/>
      <c r="F261" s="6" t="s">
        <v>95</v>
      </c>
      <c r="G261" s="5"/>
      <c r="I261" s="2"/>
    </row>
    <row r="262" spans="1:9" ht="27" customHeight="1" thickBot="1">
      <c r="A262" s="1" t="s">
        <v>96</v>
      </c>
      <c r="C262" s="3"/>
      <c r="D262" s="8" t="s">
        <v>97</v>
      </c>
      <c r="E262" s="41" t="s">
        <v>153</v>
      </c>
      <c r="H262" s="5"/>
      <c r="I262" s="2"/>
    </row>
    <row r="263" spans="1:11" ht="15.75" customHeight="1">
      <c r="A263" s="11" t="s">
        <v>99</v>
      </c>
      <c r="B263" s="12" t="s">
        <v>100</v>
      </c>
      <c r="C263" s="13" t="s">
        <v>101</v>
      </c>
      <c r="D263" s="14" t="s">
        <v>102</v>
      </c>
      <c r="E263" s="14" t="s">
        <v>103</v>
      </c>
      <c r="F263" s="14" t="s">
        <v>104</v>
      </c>
      <c r="G263" s="14" t="s">
        <v>105</v>
      </c>
      <c r="H263" s="14" t="s">
        <v>106</v>
      </c>
      <c r="I263" s="12" t="s">
        <v>107</v>
      </c>
      <c r="J263" s="15" t="s">
        <v>108</v>
      </c>
      <c r="K263" s="16"/>
    </row>
    <row r="264" spans="1:11" ht="15.75" customHeight="1" thickBot="1">
      <c r="A264" s="17"/>
      <c r="B264" s="18"/>
      <c r="C264" s="19"/>
      <c r="D264" s="20"/>
      <c r="E264" s="20"/>
      <c r="F264" s="20"/>
      <c r="G264" s="20"/>
      <c r="H264" s="20"/>
      <c r="I264" s="18"/>
      <c r="J264" s="21" t="s">
        <v>109</v>
      </c>
      <c r="K264" s="22" t="s">
        <v>110</v>
      </c>
    </row>
    <row r="265" spans="1:11" ht="15.75" customHeight="1">
      <c r="A265" s="23" t="s">
        <v>111</v>
      </c>
      <c r="B265" s="24" t="s">
        <v>112</v>
      </c>
      <c r="C265" s="23"/>
      <c r="D265" s="25"/>
      <c r="E265" s="25"/>
      <c r="F265" s="25">
        <v>0.25</v>
      </c>
      <c r="G265" s="25"/>
      <c r="H265" s="25"/>
      <c r="I265" s="26">
        <f aca="true" t="shared" si="11" ref="I265:I291">SUM(C265:H265)</f>
        <v>0.25</v>
      </c>
      <c r="J265" s="27"/>
      <c r="K265" s="28"/>
    </row>
    <row r="266" spans="1:11" ht="15.75" customHeight="1" thickBot="1">
      <c r="A266" s="29"/>
      <c r="B266" s="21" t="s">
        <v>113</v>
      </c>
      <c r="C266" s="29"/>
      <c r="D266" s="21"/>
      <c r="E266" s="30"/>
      <c r="F266" s="21">
        <v>6</v>
      </c>
      <c r="G266" s="21"/>
      <c r="H266" s="21"/>
      <c r="I266" s="31">
        <f t="shared" si="11"/>
        <v>6</v>
      </c>
      <c r="J266" s="21"/>
      <c r="K266" s="32"/>
    </row>
    <row r="267" spans="1:11" ht="15.75" customHeight="1">
      <c r="A267" s="33" t="s">
        <v>114</v>
      </c>
      <c r="B267" s="34" t="s">
        <v>115</v>
      </c>
      <c r="C267" s="33"/>
      <c r="D267" s="34"/>
      <c r="E267" s="35"/>
      <c r="F267" s="34"/>
      <c r="G267" s="34"/>
      <c r="H267" s="34"/>
      <c r="I267" s="36">
        <f t="shared" si="11"/>
        <v>0</v>
      </c>
      <c r="J267" s="27"/>
      <c r="K267" s="28"/>
    </row>
    <row r="268" spans="1:11" ht="15.75" customHeight="1" thickBot="1">
      <c r="A268" s="29"/>
      <c r="B268" s="21" t="s">
        <v>116</v>
      </c>
      <c r="C268" s="29"/>
      <c r="D268" s="21"/>
      <c r="E268" s="21"/>
      <c r="F268" s="21">
        <v>4</v>
      </c>
      <c r="G268" s="21"/>
      <c r="H268" s="21"/>
      <c r="I268" s="31">
        <f t="shared" si="11"/>
        <v>4</v>
      </c>
      <c r="J268" s="21"/>
      <c r="K268" s="32"/>
    </row>
    <row r="269" spans="1:11" ht="15.75" customHeight="1">
      <c r="A269" s="33" t="s">
        <v>117</v>
      </c>
      <c r="B269" s="34" t="s">
        <v>118</v>
      </c>
      <c r="C269" s="33"/>
      <c r="D269" s="34"/>
      <c r="E269" s="34"/>
      <c r="F269" s="34"/>
      <c r="G269" s="34"/>
      <c r="H269" s="34"/>
      <c r="I269" s="36">
        <f t="shared" si="11"/>
        <v>0</v>
      </c>
      <c r="J269" s="27"/>
      <c r="K269" s="28"/>
    </row>
    <row r="270" spans="1:11" ht="15.75" customHeight="1">
      <c r="A270" s="33"/>
      <c r="B270" s="34" t="s">
        <v>119</v>
      </c>
      <c r="C270" s="37"/>
      <c r="D270" s="27">
        <v>4</v>
      </c>
      <c r="E270" s="27">
        <v>3</v>
      </c>
      <c r="F270" s="27">
        <v>0.25</v>
      </c>
      <c r="G270" s="27"/>
      <c r="H270" s="27"/>
      <c r="I270" s="38">
        <f t="shared" si="11"/>
        <v>7.25</v>
      </c>
      <c r="J270" s="27"/>
      <c r="K270" s="28"/>
    </row>
    <row r="271" spans="1:11" ht="15.75" customHeight="1" thickBot="1">
      <c r="A271" s="29"/>
      <c r="B271" s="21" t="s">
        <v>120</v>
      </c>
      <c r="C271" s="29"/>
      <c r="D271" s="21"/>
      <c r="E271" s="21"/>
      <c r="F271" s="21">
        <v>8</v>
      </c>
      <c r="G271" s="21"/>
      <c r="H271" s="21"/>
      <c r="I271" s="31">
        <f t="shared" si="11"/>
        <v>8</v>
      </c>
      <c r="J271" s="21"/>
      <c r="K271" s="32"/>
    </row>
    <row r="272" spans="1:11" ht="15.75" customHeight="1">
      <c r="A272" s="33" t="s">
        <v>121</v>
      </c>
      <c r="B272" s="34" t="s">
        <v>122</v>
      </c>
      <c r="C272" s="33"/>
      <c r="D272" s="34">
        <v>2</v>
      </c>
      <c r="E272" s="34">
        <v>2</v>
      </c>
      <c r="F272" s="34"/>
      <c r="G272" s="34"/>
      <c r="H272" s="34"/>
      <c r="I272" s="36">
        <f t="shared" si="11"/>
        <v>4</v>
      </c>
      <c r="J272" s="27"/>
      <c r="K272" s="28"/>
    </row>
    <row r="273" spans="1:11" ht="15.75" customHeight="1" thickBot="1">
      <c r="A273" s="29"/>
      <c r="B273" s="21" t="s">
        <v>123</v>
      </c>
      <c r="C273" s="29"/>
      <c r="D273" s="21">
        <v>2</v>
      </c>
      <c r="E273" s="21">
        <v>4</v>
      </c>
      <c r="F273" s="21">
        <v>2.25</v>
      </c>
      <c r="G273" s="21"/>
      <c r="H273" s="21"/>
      <c r="I273" s="31">
        <f t="shared" si="11"/>
        <v>8.25</v>
      </c>
      <c r="J273" s="21"/>
      <c r="K273" s="32"/>
    </row>
    <row r="274" spans="1:11" ht="15.75" customHeight="1">
      <c r="A274" s="33" t="s">
        <v>124</v>
      </c>
      <c r="B274" s="34" t="s">
        <v>125</v>
      </c>
      <c r="C274" s="33"/>
      <c r="D274" s="34"/>
      <c r="E274" s="34"/>
      <c r="F274" s="34">
        <v>2.25</v>
      </c>
      <c r="G274" s="34"/>
      <c r="H274" s="34"/>
      <c r="I274" s="36">
        <f t="shared" si="11"/>
        <v>2.25</v>
      </c>
      <c r="J274" s="27"/>
      <c r="K274" s="28"/>
    </row>
    <row r="275" spans="1:11" ht="15.75" customHeight="1" thickBot="1">
      <c r="A275" s="29"/>
      <c r="B275" s="21" t="s">
        <v>126</v>
      </c>
      <c r="C275" s="29"/>
      <c r="D275" s="21"/>
      <c r="E275" s="21"/>
      <c r="F275" s="21"/>
      <c r="G275" s="21"/>
      <c r="H275" s="21"/>
      <c r="I275" s="31">
        <f t="shared" si="11"/>
        <v>0</v>
      </c>
      <c r="J275" s="21"/>
      <c r="K275" s="32"/>
    </row>
    <row r="276" spans="1:11" ht="15.75" customHeight="1">
      <c r="A276" s="33" t="s">
        <v>127</v>
      </c>
      <c r="B276" s="34" t="s">
        <v>128</v>
      </c>
      <c r="C276" s="33"/>
      <c r="D276" s="34"/>
      <c r="E276" s="34"/>
      <c r="F276" s="34"/>
      <c r="G276" s="34">
        <v>3</v>
      </c>
      <c r="H276" s="34"/>
      <c r="I276" s="36">
        <f t="shared" si="11"/>
        <v>3</v>
      </c>
      <c r="J276" s="27"/>
      <c r="K276" s="28"/>
    </row>
    <row r="277" spans="1:11" ht="15.75" customHeight="1" thickBot="1">
      <c r="A277" s="29"/>
      <c r="B277" s="21" t="s">
        <v>129</v>
      </c>
      <c r="C277" s="29"/>
      <c r="D277" s="21"/>
      <c r="E277" s="21"/>
      <c r="F277" s="21"/>
      <c r="G277" s="21"/>
      <c r="H277" s="21"/>
      <c r="I277" s="31">
        <f t="shared" si="11"/>
        <v>0</v>
      </c>
      <c r="J277" s="21"/>
      <c r="K277" s="32"/>
    </row>
    <row r="278" spans="1:11" ht="15.75" customHeight="1">
      <c r="A278" s="33" t="s">
        <v>130</v>
      </c>
      <c r="B278" s="34" t="s">
        <v>131</v>
      </c>
      <c r="C278" s="33"/>
      <c r="D278" s="34"/>
      <c r="E278" s="34"/>
      <c r="F278" s="34"/>
      <c r="G278" s="34"/>
      <c r="H278" s="34"/>
      <c r="I278" s="36">
        <f t="shared" si="11"/>
        <v>0</v>
      </c>
      <c r="J278" s="27"/>
      <c r="K278" s="28"/>
    </row>
    <row r="279" spans="1:11" ht="15.75" customHeight="1" thickBot="1">
      <c r="A279" s="29"/>
      <c r="B279" s="21" t="s">
        <v>132</v>
      </c>
      <c r="C279" s="29"/>
      <c r="D279" s="21"/>
      <c r="E279" s="21"/>
      <c r="F279" s="21"/>
      <c r="G279" s="21">
        <v>1.5</v>
      </c>
      <c r="H279" s="21"/>
      <c r="I279" s="31">
        <f t="shared" si="11"/>
        <v>1.5</v>
      </c>
      <c r="J279" s="21"/>
      <c r="K279" s="32"/>
    </row>
    <row r="280" spans="1:11" ht="15.75" customHeight="1">
      <c r="A280" s="33" t="s">
        <v>133</v>
      </c>
      <c r="B280" s="34" t="s">
        <v>134</v>
      </c>
      <c r="C280" s="33"/>
      <c r="D280" s="34"/>
      <c r="E280" s="34"/>
      <c r="F280" s="34"/>
      <c r="G280" s="34">
        <v>3</v>
      </c>
      <c r="H280" s="34"/>
      <c r="I280" s="36">
        <f t="shared" si="11"/>
        <v>3</v>
      </c>
      <c r="J280" s="27"/>
      <c r="K280" s="28"/>
    </row>
    <row r="281" spans="1:11" ht="15.75" customHeight="1">
      <c r="A281" s="33"/>
      <c r="B281" s="34" t="s">
        <v>135</v>
      </c>
      <c r="C281" s="37"/>
      <c r="D281" s="27"/>
      <c r="E281" s="27"/>
      <c r="F281" s="27"/>
      <c r="G281" s="27"/>
      <c r="H281" s="27"/>
      <c r="I281" s="38">
        <f t="shared" si="11"/>
        <v>0</v>
      </c>
      <c r="J281" s="27"/>
      <c r="K281" s="28"/>
    </row>
    <row r="282" spans="1:11" ht="15.75" customHeight="1" thickBot="1">
      <c r="A282" s="29"/>
      <c r="B282" s="21" t="s">
        <v>136</v>
      </c>
      <c r="C282" s="29"/>
      <c r="D282" s="21"/>
      <c r="E282" s="21"/>
      <c r="F282" s="21"/>
      <c r="G282" s="21">
        <v>3</v>
      </c>
      <c r="H282" s="21"/>
      <c r="I282" s="31">
        <f t="shared" si="11"/>
        <v>3</v>
      </c>
      <c r="J282" s="21"/>
      <c r="K282" s="32"/>
    </row>
    <row r="283" spans="1:11" ht="15.75" customHeight="1">
      <c r="A283" s="33" t="s">
        <v>137</v>
      </c>
      <c r="B283" s="34" t="s">
        <v>138</v>
      </c>
      <c r="C283" s="33"/>
      <c r="D283" s="34"/>
      <c r="E283" s="34"/>
      <c r="F283" s="34"/>
      <c r="G283" s="34">
        <v>3</v>
      </c>
      <c r="H283" s="34"/>
      <c r="I283" s="36">
        <f t="shared" si="11"/>
        <v>3</v>
      </c>
      <c r="J283" s="27"/>
      <c r="K283" s="28"/>
    </row>
    <row r="284" spans="1:11" ht="15.75" customHeight="1" thickBot="1">
      <c r="A284" s="29"/>
      <c r="B284" s="21" t="s">
        <v>139</v>
      </c>
      <c r="C284" s="29"/>
      <c r="D284" s="21"/>
      <c r="E284" s="21"/>
      <c r="F284" s="21"/>
      <c r="G284" s="21">
        <v>3</v>
      </c>
      <c r="H284" s="21"/>
      <c r="I284" s="31">
        <f t="shared" si="11"/>
        <v>3</v>
      </c>
      <c r="J284" s="21"/>
      <c r="K284" s="32"/>
    </row>
    <row r="285" spans="1:11" ht="15.75" customHeight="1">
      <c r="A285" s="33" t="s">
        <v>140</v>
      </c>
      <c r="B285" s="34" t="s">
        <v>141</v>
      </c>
      <c r="C285" s="33"/>
      <c r="D285" s="34"/>
      <c r="E285" s="34"/>
      <c r="F285" s="34"/>
      <c r="G285" s="34"/>
      <c r="H285" s="34"/>
      <c r="I285" s="36">
        <f t="shared" si="11"/>
        <v>0</v>
      </c>
      <c r="J285" s="27"/>
      <c r="K285" s="28"/>
    </row>
    <row r="286" spans="1:11" ht="15.75" customHeight="1" thickBot="1">
      <c r="A286" s="29"/>
      <c r="B286" s="21" t="s">
        <v>142</v>
      </c>
      <c r="C286" s="29"/>
      <c r="D286" s="21"/>
      <c r="E286" s="21"/>
      <c r="F286" s="21"/>
      <c r="G286" s="21"/>
      <c r="H286" s="21"/>
      <c r="I286" s="31">
        <f t="shared" si="11"/>
        <v>0</v>
      </c>
      <c r="J286" s="21"/>
      <c r="K286" s="32"/>
    </row>
    <row r="287" spans="1:11" ht="15.75" customHeight="1">
      <c r="A287" s="33" t="s">
        <v>143</v>
      </c>
      <c r="B287" s="34" t="s">
        <v>144</v>
      </c>
      <c r="C287" s="33"/>
      <c r="D287" s="34"/>
      <c r="E287" s="34">
        <v>0.25</v>
      </c>
      <c r="F287" s="34"/>
      <c r="G287" s="34"/>
      <c r="H287" s="34"/>
      <c r="I287" s="36">
        <f t="shared" si="11"/>
        <v>0.25</v>
      </c>
      <c r="J287" s="27"/>
      <c r="K287" s="28"/>
    </row>
    <row r="288" spans="1:11" ht="15.75" customHeight="1" thickBot="1">
      <c r="A288" s="29"/>
      <c r="B288" s="21" t="s">
        <v>145</v>
      </c>
      <c r="C288" s="29"/>
      <c r="D288" s="21"/>
      <c r="E288" s="21"/>
      <c r="F288" s="21"/>
      <c r="G288" s="21"/>
      <c r="H288" s="21"/>
      <c r="I288" s="31">
        <f t="shared" si="11"/>
        <v>0</v>
      </c>
      <c r="J288" s="21"/>
      <c r="K288" s="32"/>
    </row>
    <row r="289" spans="1:11" ht="15.75" customHeight="1">
      <c r="A289" s="33" t="s">
        <v>146</v>
      </c>
      <c r="B289" s="34" t="s">
        <v>147</v>
      </c>
      <c r="C289" s="33"/>
      <c r="D289" s="34"/>
      <c r="E289" s="34"/>
      <c r="F289" s="34"/>
      <c r="G289" s="34"/>
      <c r="H289" s="34"/>
      <c r="I289" s="36">
        <f t="shared" si="11"/>
        <v>0</v>
      </c>
      <c r="J289" s="27"/>
      <c r="K289" s="28"/>
    </row>
    <row r="290" spans="1:11" ht="15.75" customHeight="1" thickBot="1">
      <c r="A290" s="29"/>
      <c r="B290" s="21" t="s">
        <v>148</v>
      </c>
      <c r="C290" s="29"/>
      <c r="D290" s="21"/>
      <c r="E290" s="21"/>
      <c r="F290" s="21"/>
      <c r="G290" s="21"/>
      <c r="H290" s="21"/>
      <c r="I290" s="31">
        <f t="shared" si="11"/>
        <v>0</v>
      </c>
      <c r="J290" s="21"/>
      <c r="K290" s="32"/>
    </row>
    <row r="291" spans="1:11" ht="15.75" customHeight="1" thickBot="1">
      <c r="A291" s="39" t="s">
        <v>107</v>
      </c>
      <c r="B291" s="40"/>
      <c r="C291" s="29">
        <f aca="true" t="shared" si="12" ref="C291:H291">SUM(C265:C290)</f>
        <v>0</v>
      </c>
      <c r="D291" s="21">
        <f t="shared" si="12"/>
        <v>8</v>
      </c>
      <c r="E291" s="21">
        <f t="shared" si="12"/>
        <v>9.25</v>
      </c>
      <c r="F291" s="21">
        <f t="shared" si="12"/>
        <v>23</v>
      </c>
      <c r="G291" s="21">
        <f t="shared" si="12"/>
        <v>16.5</v>
      </c>
      <c r="H291" s="21">
        <f t="shared" si="12"/>
        <v>0</v>
      </c>
      <c r="I291" s="31">
        <f t="shared" si="11"/>
        <v>56.75</v>
      </c>
      <c r="J291" s="21">
        <f>SUM(J265:J290)</f>
        <v>0</v>
      </c>
      <c r="K291" s="32">
        <f>SUM(K265:K290)</f>
        <v>0</v>
      </c>
    </row>
    <row r="295" spans="1:9" ht="15.75" customHeight="1">
      <c r="A295" s="1" t="s">
        <v>94</v>
      </c>
      <c r="B295" s="2"/>
      <c r="C295" s="3"/>
      <c r="E295" s="5"/>
      <c r="F295" s="6" t="s">
        <v>95</v>
      </c>
      <c r="G295" s="5"/>
      <c r="I295" s="2"/>
    </row>
    <row r="296" spans="1:9" ht="27" customHeight="1" thickBot="1">
      <c r="A296" s="1" t="s">
        <v>96</v>
      </c>
      <c r="C296" s="3"/>
      <c r="D296" s="8" t="s">
        <v>97</v>
      </c>
      <c r="E296" s="41" t="s">
        <v>154</v>
      </c>
      <c r="H296" s="5"/>
      <c r="I296" s="2"/>
    </row>
    <row r="297" spans="1:11" ht="15.75" customHeight="1">
      <c r="A297" s="11" t="s">
        <v>99</v>
      </c>
      <c r="B297" s="12" t="s">
        <v>100</v>
      </c>
      <c r="C297" s="13" t="s">
        <v>101</v>
      </c>
      <c r="D297" s="14" t="s">
        <v>102</v>
      </c>
      <c r="E297" s="14" t="s">
        <v>103</v>
      </c>
      <c r="F297" s="14" t="s">
        <v>104</v>
      </c>
      <c r="G297" s="14" t="s">
        <v>105</v>
      </c>
      <c r="H297" s="14" t="s">
        <v>106</v>
      </c>
      <c r="I297" s="12" t="s">
        <v>107</v>
      </c>
      <c r="J297" s="15" t="s">
        <v>108</v>
      </c>
      <c r="K297" s="16"/>
    </row>
    <row r="298" spans="1:11" ht="15.75" customHeight="1" thickBot="1">
      <c r="A298" s="17"/>
      <c r="B298" s="18"/>
      <c r="C298" s="19"/>
      <c r="D298" s="20"/>
      <c r="E298" s="20"/>
      <c r="F298" s="20"/>
      <c r="G298" s="20"/>
      <c r="H298" s="20"/>
      <c r="I298" s="18"/>
      <c r="J298" s="21" t="s">
        <v>109</v>
      </c>
      <c r="K298" s="22" t="s">
        <v>110</v>
      </c>
    </row>
    <row r="299" spans="1:11" ht="15.75" customHeight="1">
      <c r="A299" s="23" t="s">
        <v>111</v>
      </c>
      <c r="B299" s="24" t="s">
        <v>112</v>
      </c>
      <c r="C299" s="23"/>
      <c r="D299" s="25"/>
      <c r="E299" s="25"/>
      <c r="F299" s="25"/>
      <c r="G299" s="25"/>
      <c r="H299" s="25"/>
      <c r="I299" s="26">
        <f aca="true" t="shared" si="13" ref="I299:I325">SUM(C299:H299)</f>
        <v>0</v>
      </c>
      <c r="J299" s="27"/>
      <c r="K299" s="28"/>
    </row>
    <row r="300" spans="1:11" ht="15.75" customHeight="1" thickBot="1">
      <c r="A300" s="29"/>
      <c r="B300" s="21" t="s">
        <v>113</v>
      </c>
      <c r="C300" s="29"/>
      <c r="D300" s="21"/>
      <c r="E300" s="30"/>
      <c r="F300" s="21"/>
      <c r="G300" s="21"/>
      <c r="H300" s="21"/>
      <c r="I300" s="31">
        <f t="shared" si="13"/>
        <v>0</v>
      </c>
      <c r="J300" s="21"/>
      <c r="K300" s="32"/>
    </row>
    <row r="301" spans="1:11" ht="15.75" customHeight="1">
      <c r="A301" s="33" t="s">
        <v>114</v>
      </c>
      <c r="B301" s="34" t="s">
        <v>115</v>
      </c>
      <c r="C301" s="33"/>
      <c r="D301" s="34"/>
      <c r="E301" s="35"/>
      <c r="F301" s="34"/>
      <c r="G301" s="34"/>
      <c r="H301" s="34"/>
      <c r="I301" s="36">
        <f t="shared" si="13"/>
        <v>0</v>
      </c>
      <c r="J301" s="27"/>
      <c r="K301" s="28"/>
    </row>
    <row r="302" spans="1:11" ht="15.75" customHeight="1" thickBot="1">
      <c r="A302" s="29"/>
      <c r="B302" s="21" t="s">
        <v>116</v>
      </c>
      <c r="C302" s="29"/>
      <c r="D302" s="21"/>
      <c r="E302" s="21"/>
      <c r="F302" s="21"/>
      <c r="G302" s="21"/>
      <c r="H302" s="21"/>
      <c r="I302" s="31">
        <f t="shared" si="13"/>
        <v>0</v>
      </c>
      <c r="J302" s="21"/>
      <c r="K302" s="32"/>
    </row>
    <row r="303" spans="1:11" ht="15.75" customHeight="1">
      <c r="A303" s="33" t="s">
        <v>117</v>
      </c>
      <c r="B303" s="34" t="s">
        <v>118</v>
      </c>
      <c r="C303" s="33"/>
      <c r="D303" s="34"/>
      <c r="E303" s="34"/>
      <c r="F303" s="34"/>
      <c r="G303" s="34"/>
      <c r="H303" s="34"/>
      <c r="I303" s="36">
        <f t="shared" si="13"/>
        <v>0</v>
      </c>
      <c r="J303" s="27"/>
      <c r="K303" s="28"/>
    </row>
    <row r="304" spans="1:11" ht="15.75" customHeight="1">
      <c r="A304" s="33"/>
      <c r="B304" s="34" t="s">
        <v>119</v>
      </c>
      <c r="C304" s="37"/>
      <c r="D304" s="27">
        <v>4</v>
      </c>
      <c r="E304" s="27">
        <v>0.25</v>
      </c>
      <c r="F304" s="27"/>
      <c r="G304" s="27"/>
      <c r="H304" s="27"/>
      <c r="I304" s="38">
        <f t="shared" si="13"/>
        <v>4.25</v>
      </c>
      <c r="J304" s="27"/>
      <c r="K304" s="28"/>
    </row>
    <row r="305" spans="1:11" ht="15.75" customHeight="1" thickBot="1">
      <c r="A305" s="29"/>
      <c r="B305" s="21" t="s">
        <v>120</v>
      </c>
      <c r="C305" s="29"/>
      <c r="D305" s="21"/>
      <c r="E305" s="21"/>
      <c r="F305" s="21"/>
      <c r="G305" s="21"/>
      <c r="H305" s="21"/>
      <c r="I305" s="31">
        <f t="shared" si="13"/>
        <v>0</v>
      </c>
      <c r="J305" s="21"/>
      <c r="K305" s="32"/>
    </row>
    <row r="306" spans="1:11" ht="15.75" customHeight="1">
      <c r="A306" s="33" t="s">
        <v>121</v>
      </c>
      <c r="B306" s="34" t="s">
        <v>122</v>
      </c>
      <c r="C306" s="33"/>
      <c r="D306" s="34"/>
      <c r="E306" s="34"/>
      <c r="F306" s="34">
        <v>4.25</v>
      </c>
      <c r="G306" s="34"/>
      <c r="H306" s="34"/>
      <c r="I306" s="36">
        <f t="shared" si="13"/>
        <v>4.25</v>
      </c>
      <c r="J306" s="27"/>
      <c r="K306" s="28"/>
    </row>
    <row r="307" spans="1:11" ht="15.75" customHeight="1" thickBot="1">
      <c r="A307" s="29"/>
      <c r="B307" s="21" t="s">
        <v>123</v>
      </c>
      <c r="C307" s="29"/>
      <c r="D307" s="21"/>
      <c r="E307" s="21"/>
      <c r="F307" s="21"/>
      <c r="G307" s="21"/>
      <c r="H307" s="21"/>
      <c r="I307" s="31">
        <f t="shared" si="13"/>
        <v>0</v>
      </c>
      <c r="J307" s="21"/>
      <c r="K307" s="32"/>
    </row>
    <row r="308" spans="1:11" ht="15.75" customHeight="1">
      <c r="A308" s="33" t="s">
        <v>124</v>
      </c>
      <c r="B308" s="34" t="s">
        <v>125</v>
      </c>
      <c r="C308" s="33"/>
      <c r="D308" s="34"/>
      <c r="E308" s="34"/>
      <c r="F308" s="34"/>
      <c r="G308" s="34"/>
      <c r="H308" s="34"/>
      <c r="I308" s="36">
        <f t="shared" si="13"/>
        <v>0</v>
      </c>
      <c r="J308" s="27"/>
      <c r="K308" s="28"/>
    </row>
    <row r="309" spans="1:11" ht="15.75" customHeight="1" thickBot="1">
      <c r="A309" s="29"/>
      <c r="B309" s="21" t="s">
        <v>126</v>
      </c>
      <c r="C309" s="29"/>
      <c r="D309" s="21"/>
      <c r="E309" s="21"/>
      <c r="F309" s="21"/>
      <c r="G309" s="21">
        <v>0.5</v>
      </c>
      <c r="H309" s="21"/>
      <c r="I309" s="31">
        <f t="shared" si="13"/>
        <v>0.5</v>
      </c>
      <c r="J309" s="21"/>
      <c r="K309" s="32"/>
    </row>
    <row r="310" spans="1:11" ht="15.75" customHeight="1">
      <c r="A310" s="33" t="s">
        <v>127</v>
      </c>
      <c r="B310" s="34" t="s">
        <v>128</v>
      </c>
      <c r="C310" s="33"/>
      <c r="D310" s="34"/>
      <c r="E310" s="34"/>
      <c r="F310" s="34"/>
      <c r="G310" s="34"/>
      <c r="H310" s="34"/>
      <c r="I310" s="36">
        <f t="shared" si="13"/>
        <v>0</v>
      </c>
      <c r="J310" s="27"/>
      <c r="K310" s="28"/>
    </row>
    <row r="311" spans="1:11" ht="15.75" customHeight="1" thickBot="1">
      <c r="A311" s="29"/>
      <c r="B311" s="21" t="s">
        <v>129</v>
      </c>
      <c r="C311" s="29"/>
      <c r="D311" s="21"/>
      <c r="E311" s="21"/>
      <c r="F311" s="21"/>
      <c r="G311" s="21"/>
      <c r="H311" s="21"/>
      <c r="I311" s="31">
        <f t="shared" si="13"/>
        <v>0</v>
      </c>
      <c r="J311" s="21"/>
      <c r="K311" s="32"/>
    </row>
    <row r="312" spans="1:11" ht="15.75" customHeight="1">
      <c r="A312" s="33" t="s">
        <v>130</v>
      </c>
      <c r="B312" s="34" t="s">
        <v>131</v>
      </c>
      <c r="C312" s="33"/>
      <c r="D312" s="34"/>
      <c r="E312" s="34"/>
      <c r="F312" s="34"/>
      <c r="G312" s="34"/>
      <c r="H312" s="34"/>
      <c r="I312" s="36">
        <f t="shared" si="13"/>
        <v>0</v>
      </c>
      <c r="J312" s="27"/>
      <c r="K312" s="28"/>
    </row>
    <row r="313" spans="1:11" ht="15.75" customHeight="1" thickBot="1">
      <c r="A313" s="29"/>
      <c r="B313" s="21" t="s">
        <v>132</v>
      </c>
      <c r="C313" s="29"/>
      <c r="D313" s="21"/>
      <c r="E313" s="21"/>
      <c r="F313" s="21"/>
      <c r="G313" s="21"/>
      <c r="H313" s="21"/>
      <c r="I313" s="31">
        <f t="shared" si="13"/>
        <v>0</v>
      </c>
      <c r="J313" s="21"/>
      <c r="K313" s="32"/>
    </row>
    <row r="314" spans="1:11" ht="15.75" customHeight="1">
      <c r="A314" s="33" t="s">
        <v>133</v>
      </c>
      <c r="B314" s="34" t="s">
        <v>134</v>
      </c>
      <c r="C314" s="33"/>
      <c r="D314" s="34"/>
      <c r="E314" s="34"/>
      <c r="F314" s="34"/>
      <c r="G314" s="34"/>
      <c r="H314" s="34"/>
      <c r="I314" s="36">
        <f t="shared" si="13"/>
        <v>0</v>
      </c>
      <c r="J314" s="27"/>
      <c r="K314" s="28"/>
    </row>
    <row r="315" spans="1:11" ht="15.75" customHeight="1">
      <c r="A315" s="33"/>
      <c r="B315" s="34" t="s">
        <v>135</v>
      </c>
      <c r="C315" s="37"/>
      <c r="D315" s="27"/>
      <c r="E315" s="27"/>
      <c r="F315" s="27"/>
      <c r="G315" s="27"/>
      <c r="H315" s="27"/>
      <c r="I315" s="38">
        <f t="shared" si="13"/>
        <v>0</v>
      </c>
      <c r="J315" s="27"/>
      <c r="K315" s="28"/>
    </row>
    <row r="316" spans="1:11" ht="15.75" customHeight="1" thickBot="1">
      <c r="A316" s="29"/>
      <c r="B316" s="21" t="s">
        <v>136</v>
      </c>
      <c r="C316" s="29"/>
      <c r="D316" s="21"/>
      <c r="E316" s="21"/>
      <c r="F316" s="21"/>
      <c r="G316" s="21"/>
      <c r="H316" s="21"/>
      <c r="I316" s="31">
        <f t="shared" si="13"/>
        <v>0</v>
      </c>
      <c r="J316" s="21"/>
      <c r="K316" s="32"/>
    </row>
    <row r="317" spans="1:11" ht="15.75" customHeight="1">
      <c r="A317" s="33" t="s">
        <v>137</v>
      </c>
      <c r="B317" s="34" t="s">
        <v>138</v>
      </c>
      <c r="C317" s="33"/>
      <c r="D317" s="34"/>
      <c r="E317" s="34"/>
      <c r="F317" s="34"/>
      <c r="G317" s="34"/>
      <c r="H317" s="34"/>
      <c r="I317" s="36">
        <f t="shared" si="13"/>
        <v>0</v>
      </c>
      <c r="J317" s="27"/>
      <c r="K317" s="28"/>
    </row>
    <row r="318" spans="1:11" ht="15.75" customHeight="1" thickBot="1">
      <c r="A318" s="29"/>
      <c r="B318" s="21" t="s">
        <v>139</v>
      </c>
      <c r="C318" s="29"/>
      <c r="D318" s="21"/>
      <c r="E318" s="21"/>
      <c r="F318" s="21"/>
      <c r="G318" s="21"/>
      <c r="H318" s="21"/>
      <c r="I318" s="31">
        <f t="shared" si="13"/>
        <v>0</v>
      </c>
      <c r="J318" s="21"/>
      <c r="K318" s="32"/>
    </row>
    <row r="319" spans="1:11" ht="15.75" customHeight="1">
      <c r="A319" s="33" t="s">
        <v>140</v>
      </c>
      <c r="B319" s="34" t="s">
        <v>141</v>
      </c>
      <c r="C319" s="33"/>
      <c r="D319" s="34"/>
      <c r="E319" s="34"/>
      <c r="F319" s="34"/>
      <c r="G319" s="34"/>
      <c r="H319" s="34"/>
      <c r="I319" s="36">
        <f t="shared" si="13"/>
        <v>0</v>
      </c>
      <c r="J319" s="27"/>
      <c r="K319" s="28"/>
    </row>
    <row r="320" spans="1:11" ht="15.75" customHeight="1" thickBot="1">
      <c r="A320" s="29"/>
      <c r="B320" s="21" t="s">
        <v>142</v>
      </c>
      <c r="C320" s="29"/>
      <c r="D320" s="21"/>
      <c r="E320" s="21"/>
      <c r="F320" s="21"/>
      <c r="G320" s="21"/>
      <c r="H320" s="21"/>
      <c r="I320" s="31">
        <f t="shared" si="13"/>
        <v>0</v>
      </c>
      <c r="J320" s="21"/>
      <c r="K320" s="32"/>
    </row>
    <row r="321" spans="1:11" ht="15.75" customHeight="1">
      <c r="A321" s="33" t="s">
        <v>143</v>
      </c>
      <c r="B321" s="34" t="s">
        <v>144</v>
      </c>
      <c r="C321" s="33"/>
      <c r="D321" s="34"/>
      <c r="E321" s="34"/>
      <c r="F321" s="34"/>
      <c r="G321" s="34"/>
      <c r="H321" s="34"/>
      <c r="I321" s="36">
        <f t="shared" si="13"/>
        <v>0</v>
      </c>
      <c r="J321" s="27"/>
      <c r="K321" s="28"/>
    </row>
    <row r="322" spans="1:11" ht="15.75" customHeight="1" thickBot="1">
      <c r="A322" s="29"/>
      <c r="B322" s="21" t="s">
        <v>145</v>
      </c>
      <c r="C322" s="29"/>
      <c r="D322" s="21"/>
      <c r="E322" s="21"/>
      <c r="F322" s="21"/>
      <c r="G322" s="21"/>
      <c r="H322" s="21"/>
      <c r="I322" s="31">
        <f t="shared" si="13"/>
        <v>0</v>
      </c>
      <c r="J322" s="21"/>
      <c r="K322" s="32"/>
    </row>
    <row r="323" spans="1:11" ht="15.75" customHeight="1">
      <c r="A323" s="33" t="s">
        <v>146</v>
      </c>
      <c r="B323" s="34" t="s">
        <v>147</v>
      </c>
      <c r="C323" s="33"/>
      <c r="D323" s="34"/>
      <c r="E323" s="34"/>
      <c r="F323" s="34"/>
      <c r="G323" s="34"/>
      <c r="H323" s="34"/>
      <c r="I323" s="36">
        <f t="shared" si="13"/>
        <v>0</v>
      </c>
      <c r="J323" s="27"/>
      <c r="K323" s="28"/>
    </row>
    <row r="324" spans="1:11" ht="15.75" customHeight="1" thickBot="1">
      <c r="A324" s="29"/>
      <c r="B324" s="21" t="s">
        <v>148</v>
      </c>
      <c r="C324" s="29"/>
      <c r="D324" s="21"/>
      <c r="E324" s="21"/>
      <c r="F324" s="21"/>
      <c r="G324" s="21"/>
      <c r="H324" s="21"/>
      <c r="I324" s="31">
        <f t="shared" si="13"/>
        <v>0</v>
      </c>
      <c r="J324" s="21"/>
      <c r="K324" s="32"/>
    </row>
    <row r="325" spans="1:11" ht="15.75" customHeight="1" thickBot="1">
      <c r="A325" s="39" t="s">
        <v>107</v>
      </c>
      <c r="B325" s="40"/>
      <c r="C325" s="29">
        <f aca="true" t="shared" si="14" ref="C325:H325">SUM(C299:C324)</f>
        <v>0</v>
      </c>
      <c r="D325" s="21">
        <f t="shared" si="14"/>
        <v>4</v>
      </c>
      <c r="E325" s="21">
        <f t="shared" si="14"/>
        <v>0.25</v>
      </c>
      <c r="F325" s="21">
        <f t="shared" si="14"/>
        <v>4.25</v>
      </c>
      <c r="G325" s="21">
        <f t="shared" si="14"/>
        <v>0.5</v>
      </c>
      <c r="H325" s="21">
        <f t="shared" si="14"/>
        <v>0</v>
      </c>
      <c r="I325" s="31">
        <f t="shared" si="13"/>
        <v>9</v>
      </c>
      <c r="J325" s="21">
        <f>SUM(J299:J324)</f>
        <v>0</v>
      </c>
      <c r="K325" s="32">
        <f>SUM(K299:K324)</f>
        <v>0</v>
      </c>
    </row>
    <row r="326" spans="1:11" ht="15.75" customHeight="1">
      <c r="A326" s="2"/>
      <c r="B326" s="2"/>
      <c r="C326" s="5"/>
      <c r="D326" s="5"/>
      <c r="E326" s="5"/>
      <c r="F326" s="5"/>
      <c r="G326" s="5"/>
      <c r="H326" s="5"/>
      <c r="I326" s="2"/>
      <c r="J326" s="5"/>
      <c r="K326" s="42"/>
    </row>
    <row r="327" spans="1:11" ht="15.75" customHeight="1">
      <c r="A327" s="2"/>
      <c r="B327" s="2"/>
      <c r="C327" s="5"/>
      <c r="D327" s="5"/>
      <c r="E327" s="5"/>
      <c r="F327" s="5"/>
      <c r="G327" s="5"/>
      <c r="H327" s="5"/>
      <c r="I327" s="2"/>
      <c r="J327" s="5"/>
      <c r="K327" s="42"/>
    </row>
    <row r="328" spans="1:11" ht="15.75" customHeight="1">
      <c r="A328" s="2"/>
      <c r="B328" s="2"/>
      <c r="C328" s="5"/>
      <c r="D328" s="5"/>
      <c r="E328" s="5"/>
      <c r="F328" s="5"/>
      <c r="G328" s="5"/>
      <c r="H328" s="5"/>
      <c r="I328" s="2"/>
      <c r="J328" s="5"/>
      <c r="K328" s="42"/>
    </row>
    <row r="329" spans="1:9" ht="15.75" customHeight="1">
      <c r="A329" s="1" t="s">
        <v>94</v>
      </c>
      <c r="B329" s="2"/>
      <c r="C329" s="3"/>
      <c r="E329" s="5"/>
      <c r="F329" s="6" t="s">
        <v>95</v>
      </c>
      <c r="G329" s="5"/>
      <c r="I329" s="2"/>
    </row>
    <row r="330" spans="1:9" ht="27" customHeight="1" thickBot="1">
      <c r="A330" s="1" t="s">
        <v>96</v>
      </c>
      <c r="C330" s="3"/>
      <c r="D330" s="8" t="s">
        <v>97</v>
      </c>
      <c r="E330" s="9" t="s">
        <v>155</v>
      </c>
      <c r="H330" s="5"/>
      <c r="I330" s="2"/>
    </row>
    <row r="331" spans="1:11" ht="15.75" customHeight="1">
      <c r="A331" s="11" t="s">
        <v>99</v>
      </c>
      <c r="B331" s="12" t="s">
        <v>100</v>
      </c>
      <c r="C331" s="13" t="s">
        <v>101</v>
      </c>
      <c r="D331" s="14" t="s">
        <v>102</v>
      </c>
      <c r="E331" s="14" t="s">
        <v>103</v>
      </c>
      <c r="F331" s="14" t="s">
        <v>104</v>
      </c>
      <c r="G331" s="14" t="s">
        <v>105</v>
      </c>
      <c r="H331" s="14" t="s">
        <v>106</v>
      </c>
      <c r="I331" s="12" t="s">
        <v>107</v>
      </c>
      <c r="J331" s="15" t="s">
        <v>108</v>
      </c>
      <c r="K331" s="16"/>
    </row>
    <row r="332" spans="1:11" ht="15.75" customHeight="1" thickBot="1">
      <c r="A332" s="17"/>
      <c r="B332" s="18"/>
      <c r="C332" s="19"/>
      <c r="D332" s="20"/>
      <c r="E332" s="20"/>
      <c r="F332" s="20"/>
      <c r="G332" s="20"/>
      <c r="H332" s="20"/>
      <c r="I332" s="18"/>
      <c r="J332" s="21" t="s">
        <v>109</v>
      </c>
      <c r="K332" s="22" t="s">
        <v>110</v>
      </c>
    </row>
    <row r="333" spans="1:11" ht="15.75" customHeight="1">
      <c r="A333" s="23" t="s">
        <v>111</v>
      </c>
      <c r="B333" s="24" t="s">
        <v>112</v>
      </c>
      <c r="C333" s="23"/>
      <c r="D333" s="25"/>
      <c r="E333" s="25"/>
      <c r="F333" s="25"/>
      <c r="G333" s="25"/>
      <c r="H333" s="25"/>
      <c r="I333" s="26">
        <f aca="true" t="shared" si="15" ref="I333:I359">SUM(C333:H333)</f>
        <v>0</v>
      </c>
      <c r="J333" s="27"/>
      <c r="K333" s="28"/>
    </row>
    <row r="334" spans="1:11" ht="15.75" customHeight="1" thickBot="1">
      <c r="A334" s="29"/>
      <c r="B334" s="21" t="s">
        <v>113</v>
      </c>
      <c r="C334" s="29"/>
      <c r="D334" s="21"/>
      <c r="E334" s="30"/>
      <c r="F334" s="21"/>
      <c r="G334" s="21"/>
      <c r="H334" s="21"/>
      <c r="I334" s="31">
        <f t="shared" si="15"/>
        <v>0</v>
      </c>
      <c r="J334" s="21"/>
      <c r="K334" s="32"/>
    </row>
    <row r="335" spans="1:11" ht="15.75" customHeight="1">
      <c r="A335" s="33" t="s">
        <v>114</v>
      </c>
      <c r="B335" s="34" t="s">
        <v>115</v>
      </c>
      <c r="C335" s="33"/>
      <c r="D335" s="34"/>
      <c r="E335" s="35"/>
      <c r="F335" s="34"/>
      <c r="G335" s="34"/>
      <c r="H335" s="34"/>
      <c r="I335" s="36">
        <f t="shared" si="15"/>
        <v>0</v>
      </c>
      <c r="J335" s="27"/>
      <c r="K335" s="28"/>
    </row>
    <row r="336" spans="1:11" ht="15.75" customHeight="1" thickBot="1">
      <c r="A336" s="29"/>
      <c r="B336" s="21" t="s">
        <v>116</v>
      </c>
      <c r="C336" s="29"/>
      <c r="D336" s="21"/>
      <c r="E336" s="21"/>
      <c r="F336" s="21"/>
      <c r="G336" s="21">
        <v>2</v>
      </c>
      <c r="H336" s="21"/>
      <c r="I336" s="31">
        <f t="shared" si="15"/>
        <v>2</v>
      </c>
      <c r="J336" s="21"/>
      <c r="K336" s="32"/>
    </row>
    <row r="337" spans="1:11" ht="15.75" customHeight="1">
      <c r="A337" s="33" t="s">
        <v>117</v>
      </c>
      <c r="B337" s="34" t="s">
        <v>118</v>
      </c>
      <c r="C337" s="33"/>
      <c r="D337" s="34"/>
      <c r="E337" s="34"/>
      <c r="F337" s="34"/>
      <c r="G337" s="34">
        <v>2.5</v>
      </c>
      <c r="H337" s="34"/>
      <c r="I337" s="36">
        <f t="shared" si="15"/>
        <v>2.5</v>
      </c>
      <c r="J337" s="27"/>
      <c r="K337" s="28"/>
    </row>
    <row r="338" spans="1:11" ht="15.75" customHeight="1">
      <c r="A338" s="33"/>
      <c r="B338" s="34" t="s">
        <v>119</v>
      </c>
      <c r="C338" s="37"/>
      <c r="D338" s="27"/>
      <c r="E338" s="27"/>
      <c r="F338" s="27"/>
      <c r="G338" s="27"/>
      <c r="H338" s="27"/>
      <c r="I338" s="38">
        <f t="shared" si="15"/>
        <v>0</v>
      </c>
      <c r="J338" s="27"/>
      <c r="K338" s="28"/>
    </row>
    <row r="339" spans="1:11" ht="15.75" customHeight="1" thickBot="1">
      <c r="A339" s="29"/>
      <c r="B339" s="21" t="s">
        <v>120</v>
      </c>
      <c r="C339" s="29"/>
      <c r="D339" s="21"/>
      <c r="E339" s="21"/>
      <c r="F339" s="21"/>
      <c r="G339" s="21"/>
      <c r="H339" s="21"/>
      <c r="I339" s="31">
        <f t="shared" si="15"/>
        <v>0</v>
      </c>
      <c r="J339" s="21"/>
      <c r="K339" s="32"/>
    </row>
    <row r="340" spans="1:11" ht="15.75" customHeight="1">
      <c r="A340" s="33" t="s">
        <v>121</v>
      </c>
      <c r="B340" s="34" t="s">
        <v>122</v>
      </c>
      <c r="C340" s="33"/>
      <c r="D340" s="34"/>
      <c r="E340" s="34"/>
      <c r="F340" s="34"/>
      <c r="G340" s="34"/>
      <c r="H340" s="34"/>
      <c r="I340" s="36">
        <f t="shared" si="15"/>
        <v>0</v>
      </c>
      <c r="J340" s="27"/>
      <c r="K340" s="28"/>
    </row>
    <row r="341" spans="1:11" ht="15.75" customHeight="1" thickBot="1">
      <c r="A341" s="29"/>
      <c r="B341" s="21" t="s">
        <v>123</v>
      </c>
      <c r="C341" s="29"/>
      <c r="D341" s="21"/>
      <c r="E341" s="21"/>
      <c r="F341" s="21"/>
      <c r="G341" s="21"/>
      <c r="H341" s="21"/>
      <c r="I341" s="31">
        <f t="shared" si="15"/>
        <v>0</v>
      </c>
      <c r="J341" s="21"/>
      <c r="K341" s="32"/>
    </row>
    <row r="342" spans="1:11" ht="15.75" customHeight="1">
      <c r="A342" s="33" t="s">
        <v>124</v>
      </c>
      <c r="B342" s="34" t="s">
        <v>125</v>
      </c>
      <c r="C342" s="33"/>
      <c r="D342" s="34"/>
      <c r="E342" s="34"/>
      <c r="F342" s="34"/>
      <c r="G342" s="34"/>
      <c r="H342" s="34"/>
      <c r="I342" s="36">
        <f t="shared" si="15"/>
        <v>0</v>
      </c>
      <c r="J342" s="27"/>
      <c r="K342" s="28"/>
    </row>
    <row r="343" spans="1:11" ht="15.75" customHeight="1" thickBot="1">
      <c r="A343" s="29"/>
      <c r="B343" s="21" t="s">
        <v>126</v>
      </c>
      <c r="C343" s="29"/>
      <c r="D343" s="21"/>
      <c r="E343" s="21"/>
      <c r="F343" s="21"/>
      <c r="G343" s="21"/>
      <c r="H343" s="21"/>
      <c r="I343" s="31">
        <f t="shared" si="15"/>
        <v>0</v>
      </c>
      <c r="J343" s="21"/>
      <c r="K343" s="32"/>
    </row>
    <row r="344" spans="1:11" ht="15.75" customHeight="1">
      <c r="A344" s="33" t="s">
        <v>127</v>
      </c>
      <c r="B344" s="34" t="s">
        <v>128</v>
      </c>
      <c r="C344" s="33"/>
      <c r="D344" s="34"/>
      <c r="E344" s="34"/>
      <c r="F344" s="34"/>
      <c r="G344" s="34"/>
      <c r="H344" s="34"/>
      <c r="I344" s="36">
        <f t="shared" si="15"/>
        <v>0</v>
      </c>
      <c r="J344" s="27"/>
      <c r="K344" s="28"/>
    </row>
    <row r="345" spans="1:11" ht="15.75" customHeight="1" thickBot="1">
      <c r="A345" s="29"/>
      <c r="B345" s="21" t="s">
        <v>129</v>
      </c>
      <c r="C345" s="29"/>
      <c r="D345" s="21"/>
      <c r="E345" s="21"/>
      <c r="F345" s="21"/>
      <c r="G345" s="21"/>
      <c r="H345" s="21"/>
      <c r="I345" s="31">
        <f t="shared" si="15"/>
        <v>0</v>
      </c>
      <c r="J345" s="21"/>
      <c r="K345" s="32"/>
    </row>
    <row r="346" spans="1:11" ht="15.75" customHeight="1">
      <c r="A346" s="33" t="s">
        <v>130</v>
      </c>
      <c r="B346" s="34" t="s">
        <v>131</v>
      </c>
      <c r="C346" s="33"/>
      <c r="D346" s="34"/>
      <c r="E346" s="34"/>
      <c r="F346" s="34"/>
      <c r="G346" s="34"/>
      <c r="H346" s="34"/>
      <c r="I346" s="36">
        <f t="shared" si="15"/>
        <v>0</v>
      </c>
      <c r="J346" s="27"/>
      <c r="K346" s="28"/>
    </row>
    <row r="347" spans="1:11" ht="15.75" customHeight="1" thickBot="1">
      <c r="A347" s="29"/>
      <c r="B347" s="21" t="s">
        <v>132</v>
      </c>
      <c r="C347" s="29"/>
      <c r="D347" s="21"/>
      <c r="E347" s="21"/>
      <c r="F347" s="21"/>
      <c r="G347" s="21"/>
      <c r="H347" s="21"/>
      <c r="I347" s="31">
        <f t="shared" si="15"/>
        <v>0</v>
      </c>
      <c r="J347" s="21"/>
      <c r="K347" s="32"/>
    </row>
    <row r="348" spans="1:11" ht="15.75" customHeight="1">
      <c r="A348" s="33" t="s">
        <v>133</v>
      </c>
      <c r="B348" s="34" t="s">
        <v>134</v>
      </c>
      <c r="C348" s="33"/>
      <c r="D348" s="34"/>
      <c r="E348" s="34"/>
      <c r="F348" s="34"/>
      <c r="G348" s="34"/>
      <c r="H348" s="34"/>
      <c r="I348" s="36">
        <f t="shared" si="15"/>
        <v>0</v>
      </c>
      <c r="J348" s="27"/>
      <c r="K348" s="28"/>
    </row>
    <row r="349" spans="1:11" ht="15.75" customHeight="1">
      <c r="A349" s="33"/>
      <c r="B349" s="34" t="s">
        <v>135</v>
      </c>
      <c r="C349" s="37"/>
      <c r="D349" s="27"/>
      <c r="E349" s="27"/>
      <c r="F349" s="27"/>
      <c r="G349" s="27"/>
      <c r="H349" s="27"/>
      <c r="I349" s="38">
        <f t="shared" si="15"/>
        <v>0</v>
      </c>
      <c r="J349" s="27"/>
      <c r="K349" s="28"/>
    </row>
    <row r="350" spans="1:11" ht="15.75" customHeight="1" thickBot="1">
      <c r="A350" s="29"/>
      <c r="B350" s="21" t="s">
        <v>136</v>
      </c>
      <c r="C350" s="29"/>
      <c r="D350" s="21"/>
      <c r="E350" s="21"/>
      <c r="F350" s="21"/>
      <c r="G350" s="21"/>
      <c r="H350" s="21"/>
      <c r="I350" s="31">
        <f t="shared" si="15"/>
        <v>0</v>
      </c>
      <c r="J350" s="21"/>
      <c r="K350" s="32"/>
    </row>
    <row r="351" spans="1:11" ht="15.75" customHeight="1">
      <c r="A351" s="33" t="s">
        <v>137</v>
      </c>
      <c r="B351" s="34" t="s">
        <v>138</v>
      </c>
      <c r="C351" s="33"/>
      <c r="D351" s="34"/>
      <c r="E351" s="34"/>
      <c r="F351" s="34"/>
      <c r="G351" s="34"/>
      <c r="H351" s="34"/>
      <c r="I351" s="36">
        <f t="shared" si="15"/>
        <v>0</v>
      </c>
      <c r="J351" s="27"/>
      <c r="K351" s="28"/>
    </row>
    <row r="352" spans="1:11" ht="15.75" customHeight="1" thickBot="1">
      <c r="A352" s="29"/>
      <c r="B352" s="21" t="s">
        <v>139</v>
      </c>
      <c r="C352" s="29"/>
      <c r="D352" s="21"/>
      <c r="E352" s="21"/>
      <c r="F352" s="21"/>
      <c r="G352" s="21"/>
      <c r="H352" s="21"/>
      <c r="I352" s="31">
        <f t="shared" si="15"/>
        <v>0</v>
      </c>
      <c r="J352" s="21"/>
      <c r="K352" s="32"/>
    </row>
    <row r="353" spans="1:11" ht="15.75" customHeight="1">
      <c r="A353" s="33" t="s">
        <v>140</v>
      </c>
      <c r="B353" s="34" t="s">
        <v>141</v>
      </c>
      <c r="C353" s="33"/>
      <c r="D353" s="34"/>
      <c r="E353" s="34"/>
      <c r="F353" s="34"/>
      <c r="G353" s="34"/>
      <c r="H353" s="34"/>
      <c r="I353" s="36">
        <f t="shared" si="15"/>
        <v>0</v>
      </c>
      <c r="J353" s="27"/>
      <c r="K353" s="28"/>
    </row>
    <row r="354" spans="1:11" ht="15.75" customHeight="1" thickBot="1">
      <c r="A354" s="29"/>
      <c r="B354" s="21" t="s">
        <v>142</v>
      </c>
      <c r="C354" s="29"/>
      <c r="D354" s="21"/>
      <c r="E354" s="21"/>
      <c r="F354" s="21"/>
      <c r="G354" s="21"/>
      <c r="H354" s="21"/>
      <c r="I354" s="31">
        <f t="shared" si="15"/>
        <v>0</v>
      </c>
      <c r="J354" s="21"/>
      <c r="K354" s="32"/>
    </row>
    <row r="355" spans="1:11" ht="15.75" customHeight="1">
      <c r="A355" s="33" t="s">
        <v>143</v>
      </c>
      <c r="B355" s="34" t="s">
        <v>144</v>
      </c>
      <c r="C355" s="33"/>
      <c r="D355" s="34"/>
      <c r="E355" s="34"/>
      <c r="F355" s="34"/>
      <c r="G355" s="34"/>
      <c r="H355" s="34"/>
      <c r="I355" s="36">
        <f t="shared" si="15"/>
        <v>0</v>
      </c>
      <c r="J355" s="27"/>
      <c r="K355" s="28"/>
    </row>
    <row r="356" spans="1:11" ht="15.75" customHeight="1" thickBot="1">
      <c r="A356" s="29"/>
      <c r="B356" s="21" t="s">
        <v>145</v>
      </c>
      <c r="C356" s="29"/>
      <c r="D356" s="21"/>
      <c r="E356" s="21"/>
      <c r="F356" s="21"/>
      <c r="G356" s="21"/>
      <c r="H356" s="21"/>
      <c r="I356" s="31">
        <f t="shared" si="15"/>
        <v>0</v>
      </c>
      <c r="J356" s="21"/>
      <c r="K356" s="32"/>
    </row>
    <row r="357" spans="1:11" ht="15.75" customHeight="1">
      <c r="A357" s="33" t="s">
        <v>146</v>
      </c>
      <c r="B357" s="34" t="s">
        <v>147</v>
      </c>
      <c r="C357" s="33"/>
      <c r="D357" s="34"/>
      <c r="E357" s="34"/>
      <c r="F357" s="34"/>
      <c r="G357" s="34"/>
      <c r="H357" s="34"/>
      <c r="I357" s="36">
        <f t="shared" si="15"/>
        <v>0</v>
      </c>
      <c r="J357" s="27"/>
      <c r="K357" s="28"/>
    </row>
    <row r="358" spans="1:11" ht="15.75" customHeight="1" thickBot="1">
      <c r="A358" s="29"/>
      <c r="B358" s="21" t="s">
        <v>148</v>
      </c>
      <c r="C358" s="29"/>
      <c r="D358" s="21"/>
      <c r="E358" s="21"/>
      <c r="F358" s="21"/>
      <c r="G358" s="21"/>
      <c r="H358" s="21"/>
      <c r="I358" s="31">
        <f t="shared" si="15"/>
        <v>0</v>
      </c>
      <c r="J358" s="21"/>
      <c r="K358" s="32"/>
    </row>
    <row r="359" spans="1:11" ht="15.75" customHeight="1" thickBot="1">
      <c r="A359" s="39" t="s">
        <v>107</v>
      </c>
      <c r="B359" s="40"/>
      <c r="C359" s="29">
        <f aca="true" t="shared" si="16" ref="C359:H359">SUM(C333:C358)</f>
        <v>0</v>
      </c>
      <c r="D359" s="21">
        <f t="shared" si="16"/>
        <v>0</v>
      </c>
      <c r="E359" s="21">
        <f t="shared" si="16"/>
        <v>0</v>
      </c>
      <c r="F359" s="21">
        <f t="shared" si="16"/>
        <v>0</v>
      </c>
      <c r="G359" s="21">
        <f t="shared" si="16"/>
        <v>4.5</v>
      </c>
      <c r="H359" s="21">
        <f t="shared" si="16"/>
        <v>0</v>
      </c>
      <c r="I359" s="31">
        <f t="shared" si="15"/>
        <v>4.5</v>
      </c>
      <c r="J359" s="21">
        <f>SUM(J333:J358)</f>
        <v>0</v>
      </c>
      <c r="K359" s="32">
        <f>SUM(K333:K358)</f>
        <v>0</v>
      </c>
    </row>
    <row r="363" spans="1:9" ht="15.75" customHeight="1">
      <c r="A363" s="1" t="s">
        <v>94</v>
      </c>
      <c r="B363" s="2"/>
      <c r="C363" s="3"/>
      <c r="E363" s="5"/>
      <c r="F363" s="6" t="s">
        <v>95</v>
      </c>
      <c r="G363" s="5"/>
      <c r="I363" s="2"/>
    </row>
    <row r="364" spans="1:9" ht="27" customHeight="1" thickBot="1">
      <c r="A364" s="1" t="s">
        <v>96</v>
      </c>
      <c r="C364" s="3"/>
      <c r="D364" s="8" t="s">
        <v>97</v>
      </c>
      <c r="E364" s="41" t="s">
        <v>156</v>
      </c>
      <c r="H364" s="5"/>
      <c r="I364" s="2"/>
    </row>
    <row r="365" spans="1:11" ht="15.75" customHeight="1">
      <c r="A365" s="11" t="s">
        <v>99</v>
      </c>
      <c r="B365" s="12" t="s">
        <v>100</v>
      </c>
      <c r="C365" s="13" t="s">
        <v>101</v>
      </c>
      <c r="D365" s="14" t="s">
        <v>102</v>
      </c>
      <c r="E365" s="14" t="s">
        <v>103</v>
      </c>
      <c r="F365" s="14" t="s">
        <v>104</v>
      </c>
      <c r="G365" s="14" t="s">
        <v>105</v>
      </c>
      <c r="H365" s="14" t="s">
        <v>106</v>
      </c>
      <c r="I365" s="12" t="s">
        <v>107</v>
      </c>
      <c r="J365" s="15" t="s">
        <v>108</v>
      </c>
      <c r="K365" s="16"/>
    </row>
    <row r="366" spans="1:11" ht="15.75" customHeight="1" thickBot="1">
      <c r="A366" s="17"/>
      <c r="B366" s="18"/>
      <c r="C366" s="19"/>
      <c r="D366" s="20"/>
      <c r="E366" s="20"/>
      <c r="F366" s="20"/>
      <c r="G366" s="20"/>
      <c r="H366" s="20"/>
      <c r="I366" s="18"/>
      <c r="J366" s="21" t="s">
        <v>109</v>
      </c>
      <c r="K366" s="22" t="s">
        <v>110</v>
      </c>
    </row>
    <row r="367" spans="1:11" ht="15.75" customHeight="1">
      <c r="A367" s="23" t="s">
        <v>111</v>
      </c>
      <c r="B367" s="24" t="s">
        <v>112</v>
      </c>
      <c r="C367" s="23"/>
      <c r="D367" s="25"/>
      <c r="E367" s="25"/>
      <c r="F367" s="25"/>
      <c r="G367" s="25">
        <v>3</v>
      </c>
      <c r="H367" s="25"/>
      <c r="I367" s="26">
        <f aca="true" t="shared" si="17" ref="I367:I393">SUM(C367:H367)</f>
        <v>3</v>
      </c>
      <c r="J367" s="27"/>
      <c r="K367" s="28"/>
    </row>
    <row r="368" spans="1:11" ht="15.75" customHeight="1" thickBot="1">
      <c r="A368" s="29"/>
      <c r="B368" s="21" t="s">
        <v>113</v>
      </c>
      <c r="C368" s="29"/>
      <c r="D368" s="21"/>
      <c r="E368" s="30"/>
      <c r="F368" s="21"/>
      <c r="G368" s="21"/>
      <c r="H368" s="21"/>
      <c r="I368" s="31">
        <f t="shared" si="17"/>
        <v>0</v>
      </c>
      <c r="J368" s="21"/>
      <c r="K368" s="32"/>
    </row>
    <row r="369" spans="1:11" ht="15.75" customHeight="1">
      <c r="A369" s="33" t="s">
        <v>114</v>
      </c>
      <c r="B369" s="34" t="s">
        <v>115</v>
      </c>
      <c r="C369" s="33"/>
      <c r="D369" s="34"/>
      <c r="E369" s="35"/>
      <c r="F369" s="34"/>
      <c r="G369" s="34"/>
      <c r="H369" s="34"/>
      <c r="I369" s="36">
        <f t="shared" si="17"/>
        <v>0</v>
      </c>
      <c r="J369" s="27"/>
      <c r="K369" s="28"/>
    </row>
    <row r="370" spans="1:11" ht="15.75" customHeight="1" thickBot="1">
      <c r="A370" s="29"/>
      <c r="B370" s="21" t="s">
        <v>116</v>
      </c>
      <c r="C370" s="29"/>
      <c r="D370" s="21"/>
      <c r="E370" s="21"/>
      <c r="F370" s="21"/>
      <c r="G370" s="21"/>
      <c r="H370" s="21"/>
      <c r="I370" s="31">
        <f t="shared" si="17"/>
        <v>0</v>
      </c>
      <c r="J370" s="21"/>
      <c r="K370" s="32"/>
    </row>
    <row r="371" spans="1:11" ht="15.75" customHeight="1">
      <c r="A371" s="33" t="s">
        <v>117</v>
      </c>
      <c r="B371" s="34" t="s">
        <v>118</v>
      </c>
      <c r="C371" s="33"/>
      <c r="D371" s="34"/>
      <c r="E371" s="34"/>
      <c r="F371" s="34"/>
      <c r="G371" s="34"/>
      <c r="H371" s="34"/>
      <c r="I371" s="36">
        <f t="shared" si="17"/>
        <v>0</v>
      </c>
      <c r="J371" s="27"/>
      <c r="K371" s="28"/>
    </row>
    <row r="372" spans="1:11" ht="15.75" customHeight="1">
      <c r="A372" s="33"/>
      <c r="B372" s="34" t="s">
        <v>119</v>
      </c>
      <c r="C372" s="37"/>
      <c r="D372" s="27"/>
      <c r="E372" s="27"/>
      <c r="F372" s="27"/>
      <c r="G372" s="27"/>
      <c r="H372" s="27"/>
      <c r="I372" s="38">
        <f t="shared" si="17"/>
        <v>0</v>
      </c>
      <c r="J372" s="27"/>
      <c r="K372" s="28"/>
    </row>
    <row r="373" spans="1:11" ht="15.75" customHeight="1" thickBot="1">
      <c r="A373" s="29"/>
      <c r="B373" s="21" t="s">
        <v>120</v>
      </c>
      <c r="C373" s="29"/>
      <c r="D373" s="21"/>
      <c r="E373" s="21"/>
      <c r="F373" s="21"/>
      <c r="G373" s="21"/>
      <c r="H373" s="21"/>
      <c r="I373" s="31">
        <f t="shared" si="17"/>
        <v>0</v>
      </c>
      <c r="J373" s="21"/>
      <c r="K373" s="32"/>
    </row>
    <row r="374" spans="1:11" ht="15.75" customHeight="1">
      <c r="A374" s="33" t="s">
        <v>121</v>
      </c>
      <c r="B374" s="34" t="s">
        <v>122</v>
      </c>
      <c r="C374" s="33"/>
      <c r="D374" s="34"/>
      <c r="E374" s="34"/>
      <c r="F374" s="34"/>
      <c r="G374" s="34"/>
      <c r="H374" s="34"/>
      <c r="I374" s="36">
        <f t="shared" si="17"/>
        <v>0</v>
      </c>
      <c r="J374" s="27"/>
      <c r="K374" s="28"/>
    </row>
    <row r="375" spans="1:11" ht="15.75" customHeight="1" thickBot="1">
      <c r="A375" s="29"/>
      <c r="B375" s="21" t="s">
        <v>123</v>
      </c>
      <c r="C375" s="29"/>
      <c r="D375" s="21"/>
      <c r="E375" s="21"/>
      <c r="F375" s="21"/>
      <c r="G375" s="21"/>
      <c r="H375" s="21"/>
      <c r="I375" s="31">
        <f t="shared" si="17"/>
        <v>0</v>
      </c>
      <c r="J375" s="21"/>
      <c r="K375" s="32"/>
    </row>
    <row r="376" spans="1:11" ht="15.75" customHeight="1">
      <c r="A376" s="33" t="s">
        <v>124</v>
      </c>
      <c r="B376" s="34" t="s">
        <v>125</v>
      </c>
      <c r="C376" s="33"/>
      <c r="D376" s="34"/>
      <c r="E376" s="34"/>
      <c r="F376" s="34"/>
      <c r="G376" s="34"/>
      <c r="H376" s="34"/>
      <c r="I376" s="36">
        <f t="shared" si="17"/>
        <v>0</v>
      </c>
      <c r="J376" s="27"/>
      <c r="K376" s="28"/>
    </row>
    <row r="377" spans="1:11" ht="15.75" customHeight="1" thickBot="1">
      <c r="A377" s="29"/>
      <c r="B377" s="21" t="s">
        <v>126</v>
      </c>
      <c r="C377" s="29"/>
      <c r="D377" s="21"/>
      <c r="E377" s="21"/>
      <c r="F377" s="21"/>
      <c r="G377" s="21"/>
      <c r="H377" s="21"/>
      <c r="I377" s="31">
        <f t="shared" si="17"/>
        <v>0</v>
      </c>
      <c r="J377" s="21"/>
      <c r="K377" s="32"/>
    </row>
    <row r="378" spans="1:11" ht="15.75" customHeight="1">
      <c r="A378" s="33" t="s">
        <v>127</v>
      </c>
      <c r="B378" s="34" t="s">
        <v>128</v>
      </c>
      <c r="C378" s="33"/>
      <c r="D378" s="34"/>
      <c r="E378" s="34"/>
      <c r="F378" s="34"/>
      <c r="G378" s="34"/>
      <c r="H378" s="34"/>
      <c r="I378" s="36">
        <f t="shared" si="17"/>
        <v>0</v>
      </c>
      <c r="J378" s="27"/>
      <c r="K378" s="28"/>
    </row>
    <row r="379" spans="1:11" ht="15.75" customHeight="1" thickBot="1">
      <c r="A379" s="29"/>
      <c r="B379" s="21" t="s">
        <v>129</v>
      </c>
      <c r="C379" s="29"/>
      <c r="D379" s="21"/>
      <c r="E379" s="21"/>
      <c r="F379" s="21"/>
      <c r="G379" s="21"/>
      <c r="H379" s="21"/>
      <c r="I379" s="31">
        <f t="shared" si="17"/>
        <v>0</v>
      </c>
      <c r="J379" s="21"/>
      <c r="K379" s="32"/>
    </row>
    <row r="380" spans="1:11" ht="15.75" customHeight="1">
      <c r="A380" s="33" t="s">
        <v>130</v>
      </c>
      <c r="B380" s="34" t="s">
        <v>131</v>
      </c>
      <c r="C380" s="33"/>
      <c r="D380" s="34"/>
      <c r="E380" s="34"/>
      <c r="F380" s="34"/>
      <c r="G380" s="34"/>
      <c r="H380" s="34"/>
      <c r="I380" s="36">
        <f t="shared" si="17"/>
        <v>0</v>
      </c>
      <c r="J380" s="27"/>
      <c r="K380" s="28"/>
    </row>
    <row r="381" spans="1:11" ht="15.75" customHeight="1" thickBot="1">
      <c r="A381" s="29"/>
      <c r="B381" s="21" t="s">
        <v>132</v>
      </c>
      <c r="C381" s="29"/>
      <c r="D381" s="21"/>
      <c r="E381" s="21"/>
      <c r="F381" s="21"/>
      <c r="G381" s="21"/>
      <c r="H381" s="21"/>
      <c r="I381" s="31">
        <f t="shared" si="17"/>
        <v>0</v>
      </c>
      <c r="J381" s="21"/>
      <c r="K381" s="32"/>
    </row>
    <row r="382" spans="1:11" ht="15.75" customHeight="1">
      <c r="A382" s="33" t="s">
        <v>133</v>
      </c>
      <c r="B382" s="34" t="s">
        <v>134</v>
      </c>
      <c r="C382" s="33"/>
      <c r="D382" s="34">
        <v>5</v>
      </c>
      <c r="E382" s="34">
        <v>0.75</v>
      </c>
      <c r="F382" s="34"/>
      <c r="G382" s="34"/>
      <c r="H382" s="34"/>
      <c r="I382" s="36">
        <f t="shared" si="17"/>
        <v>5.75</v>
      </c>
      <c r="J382" s="27"/>
      <c r="K382" s="28"/>
    </row>
    <row r="383" spans="1:11" ht="15.75" customHeight="1">
      <c r="A383" s="33"/>
      <c r="B383" s="34" t="s">
        <v>135</v>
      </c>
      <c r="C383" s="37"/>
      <c r="D383" s="27"/>
      <c r="E383" s="27"/>
      <c r="F383" s="27"/>
      <c r="G383" s="27"/>
      <c r="H383" s="27"/>
      <c r="I383" s="38">
        <f t="shared" si="17"/>
        <v>0</v>
      </c>
      <c r="J383" s="27"/>
      <c r="K383" s="28"/>
    </row>
    <row r="384" spans="1:11" ht="15.75" customHeight="1" thickBot="1">
      <c r="A384" s="29"/>
      <c r="B384" s="21" t="s">
        <v>136</v>
      </c>
      <c r="C384" s="29"/>
      <c r="D384" s="21"/>
      <c r="E384" s="21"/>
      <c r="F384" s="21"/>
      <c r="G384" s="21"/>
      <c r="H384" s="21"/>
      <c r="I384" s="31">
        <f t="shared" si="17"/>
        <v>0</v>
      </c>
      <c r="J384" s="21"/>
      <c r="K384" s="32"/>
    </row>
    <row r="385" spans="1:11" ht="15.75" customHeight="1">
      <c r="A385" s="33" t="s">
        <v>137</v>
      </c>
      <c r="B385" s="34" t="s">
        <v>138</v>
      </c>
      <c r="C385" s="33"/>
      <c r="D385" s="34"/>
      <c r="E385" s="34"/>
      <c r="F385" s="34"/>
      <c r="G385" s="34"/>
      <c r="H385" s="34"/>
      <c r="I385" s="36">
        <f t="shared" si="17"/>
        <v>0</v>
      </c>
      <c r="J385" s="27"/>
      <c r="K385" s="28"/>
    </row>
    <row r="386" spans="1:11" ht="15.75" customHeight="1" thickBot="1">
      <c r="A386" s="29"/>
      <c r="B386" s="21" t="s">
        <v>139</v>
      </c>
      <c r="C386" s="29"/>
      <c r="D386" s="21"/>
      <c r="E386" s="21"/>
      <c r="F386" s="21">
        <v>5</v>
      </c>
      <c r="G386" s="21"/>
      <c r="H386" s="21"/>
      <c r="I386" s="31">
        <f t="shared" si="17"/>
        <v>5</v>
      </c>
      <c r="J386" s="21"/>
      <c r="K386" s="32"/>
    </row>
    <row r="387" spans="1:11" ht="15.75" customHeight="1">
      <c r="A387" s="33" t="s">
        <v>140</v>
      </c>
      <c r="B387" s="34" t="s">
        <v>141</v>
      </c>
      <c r="C387" s="33"/>
      <c r="D387" s="34"/>
      <c r="E387" s="34"/>
      <c r="F387" s="34">
        <v>0.25</v>
      </c>
      <c r="G387" s="34"/>
      <c r="H387" s="34"/>
      <c r="I387" s="36">
        <f t="shared" si="17"/>
        <v>0.25</v>
      </c>
      <c r="J387" s="27"/>
      <c r="K387" s="28"/>
    </row>
    <row r="388" spans="1:11" ht="15.75" customHeight="1" thickBot="1">
      <c r="A388" s="29"/>
      <c r="B388" s="21" t="s">
        <v>142</v>
      </c>
      <c r="C388" s="29"/>
      <c r="D388" s="21"/>
      <c r="E388" s="21"/>
      <c r="F388" s="21"/>
      <c r="G388" s="21"/>
      <c r="H388" s="21"/>
      <c r="I388" s="31">
        <f t="shared" si="17"/>
        <v>0</v>
      </c>
      <c r="J388" s="21"/>
      <c r="K388" s="32"/>
    </row>
    <row r="389" spans="1:11" ht="15.75" customHeight="1">
      <c r="A389" s="33" t="s">
        <v>143</v>
      </c>
      <c r="B389" s="34" t="s">
        <v>144</v>
      </c>
      <c r="C389" s="33"/>
      <c r="D389" s="34"/>
      <c r="E389" s="34"/>
      <c r="F389" s="34"/>
      <c r="G389" s="34"/>
      <c r="H389" s="34"/>
      <c r="I389" s="36">
        <f t="shared" si="17"/>
        <v>0</v>
      </c>
      <c r="J389" s="27"/>
      <c r="K389" s="28"/>
    </row>
    <row r="390" spans="1:11" ht="15.75" customHeight="1" thickBot="1">
      <c r="A390" s="29"/>
      <c r="B390" s="21" t="s">
        <v>145</v>
      </c>
      <c r="C390" s="29"/>
      <c r="D390" s="21"/>
      <c r="E390" s="21"/>
      <c r="F390" s="21"/>
      <c r="G390" s="21"/>
      <c r="H390" s="21"/>
      <c r="I390" s="31">
        <f t="shared" si="17"/>
        <v>0</v>
      </c>
      <c r="J390" s="21"/>
      <c r="K390" s="32"/>
    </row>
    <row r="391" spans="1:11" ht="15.75" customHeight="1">
      <c r="A391" s="33" t="s">
        <v>146</v>
      </c>
      <c r="B391" s="34" t="s">
        <v>147</v>
      </c>
      <c r="C391" s="33"/>
      <c r="D391" s="34"/>
      <c r="E391" s="34"/>
      <c r="F391" s="34"/>
      <c r="G391" s="34"/>
      <c r="H391" s="34"/>
      <c r="I391" s="36">
        <f t="shared" si="17"/>
        <v>0</v>
      </c>
      <c r="J391" s="27"/>
      <c r="K391" s="28"/>
    </row>
    <row r="392" spans="1:11" ht="15.75" customHeight="1" thickBot="1">
      <c r="A392" s="29"/>
      <c r="B392" s="21" t="s">
        <v>148</v>
      </c>
      <c r="C392" s="29"/>
      <c r="D392" s="21"/>
      <c r="E392" s="21"/>
      <c r="F392" s="21">
        <v>4.25</v>
      </c>
      <c r="G392" s="21"/>
      <c r="H392" s="21"/>
      <c r="I392" s="31">
        <f t="shared" si="17"/>
        <v>4.25</v>
      </c>
      <c r="J392" s="21"/>
      <c r="K392" s="32"/>
    </row>
    <row r="393" spans="1:11" ht="15.75" customHeight="1" thickBot="1">
      <c r="A393" s="39" t="s">
        <v>107</v>
      </c>
      <c r="B393" s="40"/>
      <c r="C393" s="29">
        <f aca="true" t="shared" si="18" ref="C393:H393">SUM(C367:C392)</f>
        <v>0</v>
      </c>
      <c r="D393" s="21">
        <f t="shared" si="18"/>
        <v>5</v>
      </c>
      <c r="E393" s="21">
        <f t="shared" si="18"/>
        <v>0.75</v>
      </c>
      <c r="F393" s="21">
        <f t="shared" si="18"/>
        <v>9.5</v>
      </c>
      <c r="G393" s="21">
        <f t="shared" si="18"/>
        <v>3</v>
      </c>
      <c r="H393" s="21">
        <f t="shared" si="18"/>
        <v>0</v>
      </c>
      <c r="I393" s="31">
        <f t="shared" si="17"/>
        <v>18.25</v>
      </c>
      <c r="J393" s="21">
        <f>SUM(J367:J392)</f>
        <v>0</v>
      </c>
      <c r="K393" s="32">
        <f>SUM(K367:K392)</f>
        <v>0</v>
      </c>
    </row>
    <row r="397" spans="1:9" ht="15.75" customHeight="1">
      <c r="A397" s="1" t="s">
        <v>94</v>
      </c>
      <c r="B397" s="2"/>
      <c r="C397" s="3"/>
      <c r="E397" s="5"/>
      <c r="F397" s="6" t="s">
        <v>95</v>
      </c>
      <c r="G397" s="5"/>
      <c r="I397" s="2"/>
    </row>
    <row r="398" spans="1:9" ht="27" customHeight="1" thickBot="1">
      <c r="A398" s="1" t="s">
        <v>96</v>
      </c>
      <c r="C398" s="3"/>
      <c r="D398" s="8" t="s">
        <v>97</v>
      </c>
      <c r="E398" s="41" t="s">
        <v>157</v>
      </c>
      <c r="H398" s="5"/>
      <c r="I398" s="2"/>
    </row>
    <row r="399" spans="1:11" ht="15.75" customHeight="1">
      <c r="A399" s="11" t="s">
        <v>99</v>
      </c>
      <c r="B399" s="12" t="s">
        <v>100</v>
      </c>
      <c r="C399" s="13" t="s">
        <v>101</v>
      </c>
      <c r="D399" s="14" t="s">
        <v>102</v>
      </c>
      <c r="E399" s="14" t="s">
        <v>103</v>
      </c>
      <c r="F399" s="14" t="s">
        <v>104</v>
      </c>
      <c r="G399" s="14" t="s">
        <v>105</v>
      </c>
      <c r="H399" s="14" t="s">
        <v>106</v>
      </c>
      <c r="I399" s="12" t="s">
        <v>107</v>
      </c>
      <c r="J399" s="15" t="s">
        <v>108</v>
      </c>
      <c r="K399" s="16"/>
    </row>
    <row r="400" spans="1:11" ht="15.75" customHeight="1" thickBot="1">
      <c r="A400" s="17"/>
      <c r="B400" s="18"/>
      <c r="C400" s="19"/>
      <c r="D400" s="20"/>
      <c r="E400" s="20"/>
      <c r="F400" s="20"/>
      <c r="G400" s="20"/>
      <c r="H400" s="20"/>
      <c r="I400" s="18"/>
      <c r="J400" s="21" t="s">
        <v>109</v>
      </c>
      <c r="K400" s="22" t="s">
        <v>110</v>
      </c>
    </row>
    <row r="401" spans="1:11" ht="15.75" customHeight="1">
      <c r="A401" s="23" t="s">
        <v>111</v>
      </c>
      <c r="B401" s="24" t="s">
        <v>112</v>
      </c>
      <c r="C401" s="23"/>
      <c r="D401" s="25"/>
      <c r="E401" s="25"/>
      <c r="F401" s="25"/>
      <c r="G401" s="25"/>
      <c r="H401" s="25"/>
      <c r="I401" s="26">
        <f aca="true" t="shared" si="19" ref="I401:I416">SUM(C401:H401)</f>
        <v>0</v>
      </c>
      <c r="J401" s="27"/>
      <c r="K401" s="28"/>
    </row>
    <row r="402" spans="1:11" ht="15.75" customHeight="1" thickBot="1">
      <c r="A402" s="29"/>
      <c r="B402" s="21" t="s">
        <v>113</v>
      </c>
      <c r="C402" s="29"/>
      <c r="D402" s="21"/>
      <c r="E402" s="30"/>
      <c r="F402" s="21"/>
      <c r="G402" s="21"/>
      <c r="H402" s="21"/>
      <c r="I402" s="31">
        <f t="shared" si="19"/>
        <v>0</v>
      </c>
      <c r="J402" s="21"/>
      <c r="K402" s="32"/>
    </row>
    <row r="403" spans="1:11" ht="15.75" customHeight="1">
      <c r="A403" s="33" t="s">
        <v>114</v>
      </c>
      <c r="B403" s="34" t="s">
        <v>115</v>
      </c>
      <c r="C403" s="33"/>
      <c r="D403" s="34"/>
      <c r="E403" s="35"/>
      <c r="F403" s="34"/>
      <c r="G403" s="34"/>
      <c r="H403" s="34"/>
      <c r="I403" s="36">
        <f t="shared" si="19"/>
        <v>0</v>
      </c>
      <c r="J403" s="27"/>
      <c r="K403" s="28"/>
    </row>
    <row r="404" spans="1:11" ht="15.75" customHeight="1" thickBot="1">
      <c r="A404" s="29"/>
      <c r="B404" s="21" t="s">
        <v>116</v>
      </c>
      <c r="C404" s="29"/>
      <c r="D404" s="21"/>
      <c r="E404" s="21"/>
      <c r="F404" s="21"/>
      <c r="G404" s="21"/>
      <c r="H404" s="21"/>
      <c r="I404" s="31">
        <f t="shared" si="19"/>
        <v>0</v>
      </c>
      <c r="J404" s="21"/>
      <c r="K404" s="32"/>
    </row>
    <row r="405" spans="1:11" ht="15.75" customHeight="1">
      <c r="A405" s="33" t="s">
        <v>117</v>
      </c>
      <c r="B405" s="34" t="s">
        <v>118</v>
      </c>
      <c r="C405" s="33"/>
      <c r="D405" s="34"/>
      <c r="E405" s="34"/>
      <c r="F405" s="34"/>
      <c r="G405" s="34"/>
      <c r="H405" s="34"/>
      <c r="I405" s="36">
        <f t="shared" si="19"/>
        <v>0</v>
      </c>
      <c r="J405" s="27"/>
      <c r="K405" s="28"/>
    </row>
    <row r="406" spans="1:11" ht="15.75" customHeight="1">
      <c r="A406" s="33"/>
      <c r="B406" s="34" t="s">
        <v>119</v>
      </c>
      <c r="C406" s="37"/>
      <c r="D406" s="27"/>
      <c r="E406" s="27"/>
      <c r="F406" s="27"/>
      <c r="G406" s="27"/>
      <c r="H406" s="27"/>
      <c r="I406" s="38">
        <f t="shared" si="19"/>
        <v>0</v>
      </c>
      <c r="J406" s="27"/>
      <c r="K406" s="28"/>
    </row>
    <row r="407" spans="1:11" ht="15.75" customHeight="1" thickBot="1">
      <c r="A407" s="29"/>
      <c r="B407" s="21" t="s">
        <v>120</v>
      </c>
      <c r="C407" s="29"/>
      <c r="D407" s="21"/>
      <c r="E407" s="21"/>
      <c r="F407" s="21"/>
      <c r="G407" s="21"/>
      <c r="H407" s="21"/>
      <c r="I407" s="31">
        <f t="shared" si="19"/>
        <v>0</v>
      </c>
      <c r="J407" s="21"/>
      <c r="K407" s="32"/>
    </row>
    <row r="408" spans="1:11" ht="15.75" customHeight="1">
      <c r="A408" s="33" t="s">
        <v>121</v>
      </c>
      <c r="B408" s="34" t="s">
        <v>122</v>
      </c>
      <c r="C408" s="33"/>
      <c r="D408" s="34"/>
      <c r="E408" s="34"/>
      <c r="F408" s="34"/>
      <c r="G408" s="34"/>
      <c r="H408" s="34"/>
      <c r="I408" s="36">
        <f t="shared" si="19"/>
        <v>0</v>
      </c>
      <c r="J408" s="27"/>
      <c r="K408" s="28"/>
    </row>
    <row r="409" spans="1:11" ht="15.75" customHeight="1" thickBot="1">
      <c r="A409" s="29"/>
      <c r="B409" s="21" t="s">
        <v>123</v>
      </c>
      <c r="C409" s="29"/>
      <c r="D409" s="21"/>
      <c r="E409" s="21"/>
      <c r="F409" s="21"/>
      <c r="G409" s="21"/>
      <c r="H409" s="21"/>
      <c r="I409" s="31">
        <f t="shared" si="19"/>
        <v>0</v>
      </c>
      <c r="J409" s="21"/>
      <c r="K409" s="32"/>
    </row>
    <row r="410" spans="1:11" ht="15.75" customHeight="1">
      <c r="A410" s="33" t="s">
        <v>124</v>
      </c>
      <c r="B410" s="34" t="s">
        <v>125</v>
      </c>
      <c r="C410" s="33"/>
      <c r="D410" s="34"/>
      <c r="E410" s="34"/>
      <c r="F410" s="34"/>
      <c r="G410" s="34"/>
      <c r="H410" s="34"/>
      <c r="I410" s="36">
        <f t="shared" si="19"/>
        <v>0</v>
      </c>
      <c r="J410" s="27"/>
      <c r="K410" s="28"/>
    </row>
    <row r="411" spans="1:11" ht="15.75" customHeight="1" thickBot="1">
      <c r="A411" s="29"/>
      <c r="B411" s="21" t="s">
        <v>126</v>
      </c>
      <c r="C411" s="29"/>
      <c r="D411" s="21"/>
      <c r="E411" s="21"/>
      <c r="F411" s="21"/>
      <c r="G411" s="21"/>
      <c r="H411" s="21"/>
      <c r="I411" s="31">
        <f t="shared" si="19"/>
        <v>0</v>
      </c>
      <c r="J411" s="21"/>
      <c r="K411" s="32"/>
    </row>
    <row r="412" spans="1:11" ht="15.75" customHeight="1">
      <c r="A412" s="33" t="s">
        <v>127</v>
      </c>
      <c r="B412" s="34" t="s">
        <v>128</v>
      </c>
      <c r="C412" s="33"/>
      <c r="D412" s="34"/>
      <c r="E412" s="34"/>
      <c r="F412" s="34"/>
      <c r="G412" s="34"/>
      <c r="H412" s="34"/>
      <c r="I412" s="36">
        <f t="shared" si="19"/>
        <v>0</v>
      </c>
      <c r="J412" s="27"/>
      <c r="K412" s="28"/>
    </row>
    <row r="413" spans="1:11" ht="15.75" customHeight="1" thickBot="1">
      <c r="A413" s="29"/>
      <c r="B413" s="21" t="s">
        <v>129</v>
      </c>
      <c r="C413" s="29"/>
      <c r="D413" s="21"/>
      <c r="E413" s="21"/>
      <c r="F413" s="21"/>
      <c r="G413" s="21"/>
      <c r="H413" s="21"/>
      <c r="I413" s="31">
        <f t="shared" si="19"/>
        <v>0</v>
      </c>
      <c r="J413" s="21"/>
      <c r="K413" s="32"/>
    </row>
    <row r="414" spans="1:11" ht="15.75" customHeight="1">
      <c r="A414" s="33" t="s">
        <v>130</v>
      </c>
      <c r="B414" s="34" t="s">
        <v>131</v>
      </c>
      <c r="C414" s="33"/>
      <c r="D414" s="34"/>
      <c r="E414" s="34">
        <v>0.25</v>
      </c>
      <c r="F414" s="34"/>
      <c r="G414" s="34"/>
      <c r="H414" s="34"/>
      <c r="I414" s="36">
        <f t="shared" si="19"/>
        <v>0.25</v>
      </c>
      <c r="J414" s="27"/>
      <c r="K414" s="28"/>
    </row>
    <row r="415" spans="1:11" ht="15.75" customHeight="1" thickBot="1">
      <c r="A415" s="29"/>
      <c r="B415" s="21" t="s">
        <v>132</v>
      </c>
      <c r="C415" s="29"/>
      <c r="D415" s="21"/>
      <c r="E415" s="21"/>
      <c r="F415" s="21"/>
      <c r="G415" s="21"/>
      <c r="H415" s="21"/>
      <c r="I415" s="31">
        <f t="shared" si="19"/>
        <v>0</v>
      </c>
      <c r="J415" s="21"/>
      <c r="K415" s="32"/>
    </row>
    <row r="416" spans="1:11" ht="15.75" customHeight="1">
      <c r="A416" s="33" t="s">
        <v>133</v>
      </c>
      <c r="B416" s="34" t="s">
        <v>134</v>
      </c>
      <c r="C416" s="33"/>
      <c r="D416" s="34"/>
      <c r="E416" s="34"/>
      <c r="F416" s="34"/>
      <c r="G416" s="34"/>
      <c r="H416" s="34"/>
      <c r="I416" s="36">
        <f t="shared" si="19"/>
        <v>0</v>
      </c>
      <c r="J416" s="27"/>
      <c r="K416" s="28"/>
    </row>
    <row r="417" spans="1:11" ht="15.75" customHeight="1">
      <c r="A417" s="33"/>
      <c r="B417" s="34" t="s">
        <v>135</v>
      </c>
      <c r="C417" s="37"/>
      <c r="D417" s="27"/>
      <c r="E417" s="27"/>
      <c r="F417" s="27">
        <v>0.25</v>
      </c>
      <c r="G417" s="27"/>
      <c r="H417" s="27"/>
      <c r="I417" s="38">
        <f aca="true" t="shared" si="20" ref="I417:I427">SUM(C417:H417)</f>
        <v>0.25</v>
      </c>
      <c r="J417" s="27"/>
      <c r="K417" s="28"/>
    </row>
    <row r="418" spans="1:11" ht="15.75" customHeight="1" thickBot="1">
      <c r="A418" s="29"/>
      <c r="B418" s="21" t="s">
        <v>136</v>
      </c>
      <c r="C418" s="29"/>
      <c r="D418" s="21"/>
      <c r="E418" s="21"/>
      <c r="F418" s="21"/>
      <c r="G418" s="21"/>
      <c r="H418" s="21"/>
      <c r="I418" s="31">
        <f t="shared" si="20"/>
        <v>0</v>
      </c>
      <c r="J418" s="21"/>
      <c r="K418" s="32"/>
    </row>
    <row r="419" spans="1:11" ht="15.75" customHeight="1">
      <c r="A419" s="33" t="s">
        <v>137</v>
      </c>
      <c r="B419" s="34" t="s">
        <v>138</v>
      </c>
      <c r="C419" s="33"/>
      <c r="D419" s="34"/>
      <c r="E419" s="34"/>
      <c r="F419" s="34"/>
      <c r="G419" s="34"/>
      <c r="H419" s="34"/>
      <c r="I419" s="36">
        <f t="shared" si="20"/>
        <v>0</v>
      </c>
      <c r="J419" s="27"/>
      <c r="K419" s="28"/>
    </row>
    <row r="420" spans="1:11" ht="15.75" customHeight="1" thickBot="1">
      <c r="A420" s="29"/>
      <c r="B420" s="21" t="s">
        <v>139</v>
      </c>
      <c r="C420" s="29"/>
      <c r="D420" s="21"/>
      <c r="E420" s="21"/>
      <c r="F420" s="21"/>
      <c r="G420" s="21"/>
      <c r="H420" s="21"/>
      <c r="I420" s="31">
        <f t="shared" si="20"/>
        <v>0</v>
      </c>
      <c r="J420" s="21"/>
      <c r="K420" s="32"/>
    </row>
    <row r="421" spans="1:11" ht="15.75" customHeight="1">
      <c r="A421" s="33" t="s">
        <v>140</v>
      </c>
      <c r="B421" s="34" t="s">
        <v>141</v>
      </c>
      <c r="C421" s="33"/>
      <c r="D421" s="34"/>
      <c r="E421" s="34"/>
      <c r="F421" s="34">
        <v>0.25</v>
      </c>
      <c r="G421" s="34"/>
      <c r="H421" s="34"/>
      <c r="I421" s="36">
        <f t="shared" si="20"/>
        <v>0.25</v>
      </c>
      <c r="J421" s="27"/>
      <c r="K421" s="28"/>
    </row>
    <row r="422" spans="1:11" ht="15.75" customHeight="1" thickBot="1">
      <c r="A422" s="29"/>
      <c r="B422" s="21" t="s">
        <v>142</v>
      </c>
      <c r="C422" s="29"/>
      <c r="D422" s="21"/>
      <c r="E422" s="21"/>
      <c r="F422" s="21">
        <v>0.25</v>
      </c>
      <c r="G422" s="21"/>
      <c r="H422" s="21"/>
      <c r="I422" s="31">
        <f t="shared" si="20"/>
        <v>0.25</v>
      </c>
      <c r="J422" s="21"/>
      <c r="K422" s="32"/>
    </row>
    <row r="423" spans="1:11" ht="15.75" customHeight="1">
      <c r="A423" s="33" t="s">
        <v>143</v>
      </c>
      <c r="B423" s="34" t="s">
        <v>144</v>
      </c>
      <c r="C423" s="33"/>
      <c r="D423" s="34"/>
      <c r="E423" s="34"/>
      <c r="F423" s="34"/>
      <c r="G423" s="34">
        <v>0.25</v>
      </c>
      <c r="H423" s="34"/>
      <c r="I423" s="36">
        <f t="shared" si="20"/>
        <v>0.25</v>
      </c>
      <c r="J423" s="27"/>
      <c r="K423" s="28"/>
    </row>
    <row r="424" spans="1:11" ht="15.75" customHeight="1" thickBot="1">
      <c r="A424" s="29"/>
      <c r="B424" s="21" t="s">
        <v>145</v>
      </c>
      <c r="C424" s="29"/>
      <c r="D424" s="21"/>
      <c r="E424" s="21"/>
      <c r="F424" s="21"/>
      <c r="G424" s="21">
        <v>1</v>
      </c>
      <c r="H424" s="21"/>
      <c r="I424" s="31">
        <f t="shared" si="20"/>
        <v>1</v>
      </c>
      <c r="J424" s="21"/>
      <c r="K424" s="32"/>
    </row>
    <row r="425" spans="1:11" ht="15.75" customHeight="1">
      <c r="A425" s="33" t="s">
        <v>146</v>
      </c>
      <c r="B425" s="34" t="s">
        <v>147</v>
      </c>
      <c r="C425" s="33"/>
      <c r="D425" s="34"/>
      <c r="E425" s="34"/>
      <c r="F425" s="34"/>
      <c r="G425" s="34">
        <v>2.5</v>
      </c>
      <c r="H425" s="34"/>
      <c r="I425" s="36">
        <f t="shared" si="20"/>
        <v>2.5</v>
      </c>
      <c r="J425" s="27"/>
      <c r="K425" s="28"/>
    </row>
    <row r="426" spans="1:11" ht="15.75" customHeight="1" thickBot="1">
      <c r="A426" s="29"/>
      <c r="B426" s="21" t="s">
        <v>148</v>
      </c>
      <c r="C426" s="29"/>
      <c r="D426" s="21"/>
      <c r="E426" s="21"/>
      <c r="F426" s="21"/>
      <c r="G426" s="21"/>
      <c r="H426" s="21"/>
      <c r="I426" s="31">
        <f t="shared" si="20"/>
        <v>0</v>
      </c>
      <c r="J426" s="21"/>
      <c r="K426" s="32"/>
    </row>
    <row r="427" spans="1:11" ht="15.75" customHeight="1" thickBot="1">
      <c r="A427" s="39" t="s">
        <v>107</v>
      </c>
      <c r="B427" s="40"/>
      <c r="C427" s="29">
        <f aca="true" t="shared" si="21" ref="C427:H427">SUM(C401:C426)</f>
        <v>0</v>
      </c>
      <c r="D427" s="21">
        <f t="shared" si="21"/>
        <v>0</v>
      </c>
      <c r="E427" s="21">
        <f t="shared" si="21"/>
        <v>0.25</v>
      </c>
      <c r="F427" s="21">
        <f t="shared" si="21"/>
        <v>0.75</v>
      </c>
      <c r="G427" s="21">
        <f t="shared" si="21"/>
        <v>3.75</v>
      </c>
      <c r="H427" s="21">
        <f t="shared" si="21"/>
        <v>0</v>
      </c>
      <c r="I427" s="31">
        <f t="shared" si="20"/>
        <v>4.75</v>
      </c>
      <c r="J427" s="21">
        <f>SUM(J401:J426)</f>
        <v>0</v>
      </c>
      <c r="K427" s="32">
        <f>SUM(K401:K426)</f>
        <v>0</v>
      </c>
    </row>
    <row r="431" spans="1:9" ht="15.75" customHeight="1">
      <c r="A431" s="1" t="s">
        <v>94</v>
      </c>
      <c r="B431" s="2"/>
      <c r="C431" s="3"/>
      <c r="E431" s="5"/>
      <c r="F431" s="6" t="s">
        <v>95</v>
      </c>
      <c r="G431" s="5"/>
      <c r="I431" s="2"/>
    </row>
    <row r="432" spans="1:9" ht="27" customHeight="1" thickBot="1">
      <c r="A432" s="1" t="s">
        <v>96</v>
      </c>
      <c r="C432" s="3"/>
      <c r="D432" s="8" t="s">
        <v>97</v>
      </c>
      <c r="E432" s="41" t="s">
        <v>158</v>
      </c>
      <c r="H432" s="5"/>
      <c r="I432" s="2"/>
    </row>
    <row r="433" spans="1:11" ht="15.75" customHeight="1">
      <c r="A433" s="11" t="s">
        <v>99</v>
      </c>
      <c r="B433" s="12" t="s">
        <v>100</v>
      </c>
      <c r="C433" s="13" t="s">
        <v>101</v>
      </c>
      <c r="D433" s="14" t="s">
        <v>102</v>
      </c>
      <c r="E433" s="14" t="s">
        <v>103</v>
      </c>
      <c r="F433" s="14" t="s">
        <v>104</v>
      </c>
      <c r="G433" s="14" t="s">
        <v>105</v>
      </c>
      <c r="H433" s="14" t="s">
        <v>106</v>
      </c>
      <c r="I433" s="12" t="s">
        <v>107</v>
      </c>
      <c r="J433" s="15" t="s">
        <v>108</v>
      </c>
      <c r="K433" s="16"/>
    </row>
    <row r="434" spans="1:11" ht="15.75" customHeight="1" thickBot="1">
      <c r="A434" s="17"/>
      <c r="B434" s="18"/>
      <c r="C434" s="19"/>
      <c r="D434" s="20"/>
      <c r="E434" s="20"/>
      <c r="F434" s="20"/>
      <c r="G434" s="20"/>
      <c r="H434" s="20"/>
      <c r="I434" s="18"/>
      <c r="J434" s="21" t="s">
        <v>109</v>
      </c>
      <c r="K434" s="22" t="s">
        <v>110</v>
      </c>
    </row>
    <row r="435" spans="1:11" ht="15.75" customHeight="1">
      <c r="A435" s="23" t="s">
        <v>111</v>
      </c>
      <c r="B435" s="24" t="s">
        <v>112</v>
      </c>
      <c r="C435" s="23"/>
      <c r="D435" s="25"/>
      <c r="E435" s="25"/>
      <c r="F435" s="25"/>
      <c r="G435" s="25"/>
      <c r="H435" s="25"/>
      <c r="I435" s="26">
        <f aca="true" t="shared" si="22" ref="I435:I461">SUM(C435:H435)</f>
        <v>0</v>
      </c>
      <c r="J435" s="27"/>
      <c r="K435" s="28"/>
    </row>
    <row r="436" spans="1:11" ht="15.75" customHeight="1" thickBot="1">
      <c r="A436" s="29"/>
      <c r="B436" s="21" t="s">
        <v>113</v>
      </c>
      <c r="C436" s="29"/>
      <c r="D436" s="21"/>
      <c r="E436" s="30"/>
      <c r="F436" s="21"/>
      <c r="G436" s="21"/>
      <c r="H436" s="21"/>
      <c r="I436" s="31">
        <f t="shared" si="22"/>
        <v>0</v>
      </c>
      <c r="J436" s="21"/>
      <c r="K436" s="32"/>
    </row>
    <row r="437" spans="1:11" ht="15.75" customHeight="1">
      <c r="A437" s="33" t="s">
        <v>114</v>
      </c>
      <c r="B437" s="34" t="s">
        <v>115</v>
      </c>
      <c r="C437" s="33"/>
      <c r="D437" s="34"/>
      <c r="E437" s="35"/>
      <c r="F437" s="34"/>
      <c r="G437" s="34"/>
      <c r="H437" s="34"/>
      <c r="I437" s="36">
        <f t="shared" si="22"/>
        <v>0</v>
      </c>
      <c r="J437" s="27"/>
      <c r="K437" s="28"/>
    </row>
    <row r="438" spans="1:11" ht="15.75" customHeight="1" thickBot="1">
      <c r="A438" s="29"/>
      <c r="B438" s="21" t="s">
        <v>116</v>
      </c>
      <c r="C438" s="29"/>
      <c r="D438" s="21"/>
      <c r="E438" s="21"/>
      <c r="F438" s="21"/>
      <c r="G438" s="21"/>
      <c r="H438" s="21"/>
      <c r="I438" s="31">
        <f t="shared" si="22"/>
        <v>0</v>
      </c>
      <c r="J438" s="21"/>
      <c r="K438" s="32"/>
    </row>
    <row r="439" spans="1:11" ht="15.75" customHeight="1">
      <c r="A439" s="33" t="s">
        <v>117</v>
      </c>
      <c r="B439" s="34" t="s">
        <v>118</v>
      </c>
      <c r="C439" s="33"/>
      <c r="D439" s="34"/>
      <c r="E439" s="34"/>
      <c r="F439" s="34"/>
      <c r="G439" s="34"/>
      <c r="H439" s="34"/>
      <c r="I439" s="36">
        <f t="shared" si="22"/>
        <v>0</v>
      </c>
      <c r="J439" s="27"/>
      <c r="K439" s="28"/>
    </row>
    <row r="440" spans="1:11" ht="15.75" customHeight="1">
      <c r="A440" s="33"/>
      <c r="B440" s="34" t="s">
        <v>119</v>
      </c>
      <c r="C440" s="37"/>
      <c r="D440" s="27"/>
      <c r="E440" s="27"/>
      <c r="F440" s="27"/>
      <c r="G440" s="27"/>
      <c r="H440" s="27"/>
      <c r="I440" s="38">
        <f t="shared" si="22"/>
        <v>0</v>
      </c>
      <c r="J440" s="27"/>
      <c r="K440" s="28"/>
    </row>
    <row r="441" spans="1:11" ht="15.75" customHeight="1" thickBot="1">
      <c r="A441" s="29"/>
      <c r="B441" s="21" t="s">
        <v>120</v>
      </c>
      <c r="C441" s="29"/>
      <c r="D441" s="21"/>
      <c r="E441" s="21"/>
      <c r="F441" s="21"/>
      <c r="G441" s="21"/>
      <c r="H441" s="21"/>
      <c r="I441" s="31">
        <f t="shared" si="22"/>
        <v>0</v>
      </c>
      <c r="J441" s="21"/>
      <c r="K441" s="32"/>
    </row>
    <row r="442" spans="1:11" ht="15.75" customHeight="1">
      <c r="A442" s="33" t="s">
        <v>121</v>
      </c>
      <c r="B442" s="34" t="s">
        <v>122</v>
      </c>
      <c r="C442" s="33"/>
      <c r="D442" s="34"/>
      <c r="E442" s="34"/>
      <c r="F442" s="34"/>
      <c r="G442" s="34">
        <v>1</v>
      </c>
      <c r="H442" s="34"/>
      <c r="I442" s="36">
        <f t="shared" si="22"/>
        <v>1</v>
      </c>
      <c r="J442" s="27"/>
      <c r="K442" s="28"/>
    </row>
    <row r="443" spans="1:11" ht="15.75" customHeight="1" thickBot="1">
      <c r="A443" s="29"/>
      <c r="B443" s="21" t="s">
        <v>123</v>
      </c>
      <c r="C443" s="29"/>
      <c r="D443" s="21"/>
      <c r="E443" s="21"/>
      <c r="F443" s="21"/>
      <c r="G443" s="21"/>
      <c r="H443" s="21"/>
      <c r="I443" s="31">
        <f t="shared" si="22"/>
        <v>0</v>
      </c>
      <c r="J443" s="21"/>
      <c r="K443" s="32"/>
    </row>
    <row r="444" spans="1:11" ht="15.75" customHeight="1">
      <c r="A444" s="33" t="s">
        <v>124</v>
      </c>
      <c r="B444" s="34" t="s">
        <v>125</v>
      </c>
      <c r="C444" s="33"/>
      <c r="D444" s="34"/>
      <c r="E444" s="34"/>
      <c r="F444" s="34"/>
      <c r="G444" s="34"/>
      <c r="H444" s="34"/>
      <c r="I444" s="36">
        <f t="shared" si="22"/>
        <v>0</v>
      </c>
      <c r="J444" s="27"/>
      <c r="K444" s="28"/>
    </row>
    <row r="445" spans="1:11" ht="15.75" customHeight="1" thickBot="1">
      <c r="A445" s="29"/>
      <c r="B445" s="21" t="s">
        <v>126</v>
      </c>
      <c r="C445" s="29"/>
      <c r="D445" s="21"/>
      <c r="E445" s="21"/>
      <c r="F445" s="21"/>
      <c r="G445" s="21"/>
      <c r="H445" s="21"/>
      <c r="I445" s="31">
        <f t="shared" si="22"/>
        <v>0</v>
      </c>
      <c r="J445" s="21"/>
      <c r="K445" s="32"/>
    </row>
    <row r="446" spans="1:11" ht="15.75" customHeight="1">
      <c r="A446" s="33" t="s">
        <v>127</v>
      </c>
      <c r="B446" s="34" t="s">
        <v>128</v>
      </c>
      <c r="C446" s="33"/>
      <c r="D446" s="34"/>
      <c r="E446" s="34"/>
      <c r="F446" s="34"/>
      <c r="G446" s="34"/>
      <c r="H446" s="34"/>
      <c r="I446" s="36">
        <f t="shared" si="22"/>
        <v>0</v>
      </c>
      <c r="J446" s="27"/>
      <c r="K446" s="28"/>
    </row>
    <row r="447" spans="1:11" ht="15.75" customHeight="1" thickBot="1">
      <c r="A447" s="29"/>
      <c r="B447" s="21" t="s">
        <v>129</v>
      </c>
      <c r="C447" s="29"/>
      <c r="D447" s="21"/>
      <c r="E447" s="21"/>
      <c r="F447" s="21"/>
      <c r="G447" s="21"/>
      <c r="H447" s="21"/>
      <c r="I447" s="31">
        <f t="shared" si="22"/>
        <v>0</v>
      </c>
      <c r="J447" s="21"/>
      <c r="K447" s="32"/>
    </row>
    <row r="448" spans="1:11" ht="15.75" customHeight="1">
      <c r="A448" s="33" t="s">
        <v>130</v>
      </c>
      <c r="B448" s="34" t="s">
        <v>131</v>
      </c>
      <c r="C448" s="33"/>
      <c r="D448" s="34"/>
      <c r="E448" s="34"/>
      <c r="F448" s="34"/>
      <c r="G448" s="34"/>
      <c r="H448" s="34"/>
      <c r="I448" s="36">
        <f t="shared" si="22"/>
        <v>0</v>
      </c>
      <c r="J448" s="27"/>
      <c r="K448" s="28"/>
    </row>
    <row r="449" spans="1:11" ht="15.75" customHeight="1" thickBot="1">
      <c r="A449" s="29"/>
      <c r="B449" s="21" t="s">
        <v>132</v>
      </c>
      <c r="C449" s="29"/>
      <c r="D449" s="21"/>
      <c r="E449" s="21"/>
      <c r="F449" s="21"/>
      <c r="G449" s="21"/>
      <c r="H449" s="21"/>
      <c r="I449" s="31">
        <f t="shared" si="22"/>
        <v>0</v>
      </c>
      <c r="J449" s="21"/>
      <c r="K449" s="32"/>
    </row>
    <row r="450" spans="1:11" ht="15.75" customHeight="1">
      <c r="A450" s="33" t="s">
        <v>133</v>
      </c>
      <c r="B450" s="34" t="s">
        <v>134</v>
      </c>
      <c r="C450" s="33"/>
      <c r="D450" s="34"/>
      <c r="E450" s="34"/>
      <c r="F450" s="34"/>
      <c r="G450" s="34"/>
      <c r="H450" s="34"/>
      <c r="I450" s="36">
        <f t="shared" si="22"/>
        <v>0</v>
      </c>
      <c r="J450" s="27"/>
      <c r="K450" s="28"/>
    </row>
    <row r="451" spans="1:11" ht="15.75" customHeight="1">
      <c r="A451" s="33"/>
      <c r="B451" s="34" t="s">
        <v>135</v>
      </c>
      <c r="C451" s="37"/>
      <c r="D451" s="27"/>
      <c r="E451" s="27"/>
      <c r="F451" s="27"/>
      <c r="G451" s="27"/>
      <c r="H451" s="27"/>
      <c r="I451" s="38">
        <f t="shared" si="22"/>
        <v>0</v>
      </c>
      <c r="J451" s="27"/>
      <c r="K451" s="28"/>
    </row>
    <row r="452" spans="1:11" ht="15.75" customHeight="1" thickBot="1">
      <c r="A452" s="29"/>
      <c r="B452" s="21" t="s">
        <v>136</v>
      </c>
      <c r="C452" s="29"/>
      <c r="D452" s="21"/>
      <c r="E452" s="21"/>
      <c r="F452" s="21"/>
      <c r="G452" s="21"/>
      <c r="H452" s="21"/>
      <c r="I452" s="31">
        <f t="shared" si="22"/>
        <v>0</v>
      </c>
      <c r="J452" s="21"/>
      <c r="K452" s="32"/>
    </row>
    <row r="453" spans="1:11" ht="15.75" customHeight="1">
      <c r="A453" s="33" t="s">
        <v>137</v>
      </c>
      <c r="B453" s="34" t="s">
        <v>138</v>
      </c>
      <c r="C453" s="33"/>
      <c r="D453" s="34"/>
      <c r="E453" s="34"/>
      <c r="F453" s="34"/>
      <c r="G453" s="34"/>
      <c r="H453" s="34"/>
      <c r="I453" s="36">
        <f t="shared" si="22"/>
        <v>0</v>
      </c>
      <c r="J453" s="27"/>
      <c r="K453" s="28"/>
    </row>
    <row r="454" spans="1:11" ht="15.75" customHeight="1" thickBot="1">
      <c r="A454" s="29"/>
      <c r="B454" s="21" t="s">
        <v>139</v>
      </c>
      <c r="C454" s="29"/>
      <c r="D454" s="21"/>
      <c r="E454" s="21"/>
      <c r="F454" s="21"/>
      <c r="G454" s="21"/>
      <c r="H454" s="21"/>
      <c r="I454" s="31">
        <f t="shared" si="22"/>
        <v>0</v>
      </c>
      <c r="J454" s="21"/>
      <c r="K454" s="32"/>
    </row>
    <row r="455" spans="1:11" ht="15.75" customHeight="1">
      <c r="A455" s="33" t="s">
        <v>140</v>
      </c>
      <c r="B455" s="34" t="s">
        <v>141</v>
      </c>
      <c r="C455" s="33"/>
      <c r="D455" s="34"/>
      <c r="E455" s="34"/>
      <c r="F455" s="34"/>
      <c r="G455" s="34"/>
      <c r="H455" s="34"/>
      <c r="I455" s="36">
        <f t="shared" si="22"/>
        <v>0</v>
      </c>
      <c r="J455" s="27"/>
      <c r="K455" s="28"/>
    </row>
    <row r="456" spans="1:11" ht="15.75" customHeight="1" thickBot="1">
      <c r="A456" s="29"/>
      <c r="B456" s="21" t="s">
        <v>142</v>
      </c>
      <c r="C456" s="29"/>
      <c r="D456" s="21"/>
      <c r="E456" s="21"/>
      <c r="F456" s="21"/>
      <c r="G456" s="21"/>
      <c r="H456" s="21"/>
      <c r="I456" s="31">
        <f t="shared" si="22"/>
        <v>0</v>
      </c>
      <c r="J456" s="21"/>
      <c r="K456" s="32"/>
    </row>
    <row r="457" spans="1:11" ht="15.75" customHeight="1">
      <c r="A457" s="33" t="s">
        <v>143</v>
      </c>
      <c r="B457" s="34" t="s">
        <v>144</v>
      </c>
      <c r="C457" s="33"/>
      <c r="D457" s="34"/>
      <c r="E457" s="34"/>
      <c r="F457" s="34"/>
      <c r="G457" s="34"/>
      <c r="H457" s="34"/>
      <c r="I457" s="36">
        <f t="shared" si="22"/>
        <v>0</v>
      </c>
      <c r="J457" s="27"/>
      <c r="K457" s="28"/>
    </row>
    <row r="458" spans="1:11" ht="15.75" customHeight="1" thickBot="1">
      <c r="A458" s="29"/>
      <c r="B458" s="21" t="s">
        <v>145</v>
      </c>
      <c r="C458" s="29"/>
      <c r="D458" s="21"/>
      <c r="E458" s="21"/>
      <c r="F458" s="21"/>
      <c r="G458" s="21"/>
      <c r="H458" s="21"/>
      <c r="I458" s="31">
        <f t="shared" si="22"/>
        <v>0</v>
      </c>
      <c r="J458" s="21"/>
      <c r="K458" s="32"/>
    </row>
    <row r="459" spans="1:11" ht="15.75" customHeight="1">
      <c r="A459" s="33" t="s">
        <v>146</v>
      </c>
      <c r="B459" s="34" t="s">
        <v>147</v>
      </c>
      <c r="C459" s="33"/>
      <c r="D459" s="34"/>
      <c r="E459" s="34"/>
      <c r="F459" s="34"/>
      <c r="G459" s="34"/>
      <c r="H459" s="34"/>
      <c r="I459" s="36">
        <f t="shared" si="22"/>
        <v>0</v>
      </c>
      <c r="J459" s="27"/>
      <c r="K459" s="28"/>
    </row>
    <row r="460" spans="1:11" ht="15.75" customHeight="1" thickBot="1">
      <c r="A460" s="29"/>
      <c r="B460" s="21" t="s">
        <v>148</v>
      </c>
      <c r="C460" s="29"/>
      <c r="D460" s="21"/>
      <c r="E460" s="21"/>
      <c r="F460" s="21"/>
      <c r="G460" s="21"/>
      <c r="H460" s="21"/>
      <c r="I460" s="31">
        <f t="shared" si="22"/>
        <v>0</v>
      </c>
      <c r="J460" s="21"/>
      <c r="K460" s="32"/>
    </row>
    <row r="461" spans="1:11" ht="15.75" customHeight="1" thickBot="1">
      <c r="A461" s="39" t="s">
        <v>107</v>
      </c>
      <c r="B461" s="40"/>
      <c r="C461" s="29">
        <f aca="true" t="shared" si="23" ref="C461:H461">SUM(C435:C460)</f>
        <v>0</v>
      </c>
      <c r="D461" s="21">
        <f t="shared" si="23"/>
        <v>0</v>
      </c>
      <c r="E461" s="21">
        <f t="shared" si="23"/>
        <v>0</v>
      </c>
      <c r="F461" s="21">
        <f t="shared" si="23"/>
        <v>0</v>
      </c>
      <c r="G461" s="21">
        <f t="shared" si="23"/>
        <v>1</v>
      </c>
      <c r="H461" s="21">
        <f t="shared" si="23"/>
        <v>0</v>
      </c>
      <c r="I461" s="31">
        <f t="shared" si="22"/>
        <v>1</v>
      </c>
      <c r="J461" s="21">
        <f>SUM(J435:J460)</f>
        <v>0</v>
      </c>
      <c r="K461" s="32">
        <f>SUM(K435:K460)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3" t="s">
        <v>94</v>
      </c>
      <c r="B1" s="5"/>
      <c r="C1" s="5"/>
      <c r="D1"/>
      <c r="E1" s="6"/>
      <c r="F1" s="5"/>
      <c r="G1" s="6" t="s">
        <v>274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3" t="s">
        <v>96</v>
      </c>
      <c r="B2" s="185" t="s">
        <v>250</v>
      </c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3"/>
      <c r="B3" s="125"/>
      <c r="C3" s="123" t="s">
        <v>275</v>
      </c>
      <c r="D3" s="123"/>
      <c r="E3" s="123"/>
      <c r="F3" s="123"/>
      <c r="G3" s="16"/>
      <c r="H3" s="123" t="s">
        <v>276</v>
      </c>
      <c r="I3" s="123"/>
      <c r="J3" s="123"/>
      <c r="K3" s="123"/>
      <c r="L3" s="16"/>
      <c r="M3" s="123" t="s">
        <v>41</v>
      </c>
      <c r="N3" s="123"/>
      <c r="O3" s="123"/>
      <c r="P3" s="16"/>
      <c r="Q3" s="188" t="s">
        <v>42</v>
      </c>
      <c r="R3" s="189"/>
    </row>
    <row r="4" spans="1:18" ht="25.5" customHeight="1" thickBot="1">
      <c r="A4" s="79" t="s">
        <v>99</v>
      </c>
      <c r="B4" s="126" t="s">
        <v>100</v>
      </c>
      <c r="C4" s="190" t="s">
        <v>43</v>
      </c>
      <c r="D4" s="190"/>
      <c r="E4" s="191" t="s">
        <v>170</v>
      </c>
      <c r="F4" s="192" t="s">
        <v>44</v>
      </c>
      <c r="G4" s="193" t="s">
        <v>14</v>
      </c>
      <c r="H4" s="194" t="s">
        <v>43</v>
      </c>
      <c r="I4" s="195"/>
      <c r="J4" s="196" t="s">
        <v>45</v>
      </c>
      <c r="K4" s="196" t="s">
        <v>46</v>
      </c>
      <c r="L4" s="197" t="s">
        <v>14</v>
      </c>
      <c r="M4" s="194" t="s">
        <v>43</v>
      </c>
      <c r="N4" s="195"/>
      <c r="O4" s="194" t="s">
        <v>110</v>
      </c>
      <c r="P4" s="193" t="s">
        <v>14</v>
      </c>
      <c r="Q4" s="191" t="s">
        <v>47</v>
      </c>
      <c r="R4" s="198" t="s">
        <v>14</v>
      </c>
    </row>
    <row r="5" spans="1:18" ht="21.75" customHeight="1">
      <c r="A5" s="23" t="s">
        <v>111</v>
      </c>
      <c r="B5" s="199" t="s">
        <v>112</v>
      </c>
      <c r="C5" s="200"/>
      <c r="D5" s="200"/>
      <c r="E5" s="84"/>
      <c r="F5" s="84"/>
      <c r="G5" s="85"/>
      <c r="H5" s="201"/>
      <c r="I5" s="201"/>
      <c r="J5" s="202"/>
      <c r="K5" s="202"/>
      <c r="L5" s="203"/>
      <c r="M5" s="204"/>
      <c r="N5" s="204"/>
      <c r="O5" s="202"/>
      <c r="P5" s="28"/>
      <c r="Q5" s="205">
        <f aca="true" t="shared" si="0" ref="Q5:Q30">SUM(E5-F5+J5-K5+O5)</f>
        <v>0</v>
      </c>
      <c r="R5" s="206">
        <f aca="true" t="shared" si="1" ref="R5:R30">SUM(G5+L5+P5)</f>
        <v>0</v>
      </c>
    </row>
    <row r="6" spans="1:18" ht="21.75" customHeight="1" thickBot="1">
      <c r="A6" s="29"/>
      <c r="B6" s="82" t="s">
        <v>113</v>
      </c>
      <c r="C6" s="192"/>
      <c r="D6" s="192"/>
      <c r="E6" s="92"/>
      <c r="F6" s="92"/>
      <c r="G6" s="93"/>
      <c r="H6" s="207"/>
      <c r="I6" s="207"/>
      <c r="J6" s="208"/>
      <c r="K6" s="208"/>
      <c r="L6" s="209"/>
      <c r="M6" s="210"/>
      <c r="N6" s="210"/>
      <c r="O6" s="208"/>
      <c r="P6" s="32"/>
      <c r="Q6" s="211">
        <f t="shared" si="0"/>
        <v>0</v>
      </c>
      <c r="R6" s="212">
        <f t="shared" si="1"/>
        <v>0</v>
      </c>
    </row>
    <row r="7" spans="1:18" ht="21.75" customHeight="1">
      <c r="A7" s="33" t="s">
        <v>114</v>
      </c>
      <c r="B7" s="213" t="s">
        <v>115</v>
      </c>
      <c r="C7" s="214"/>
      <c r="D7" s="214"/>
      <c r="E7" s="95"/>
      <c r="F7" s="95"/>
      <c r="G7" s="90"/>
      <c r="H7" s="201"/>
      <c r="I7" s="201"/>
      <c r="J7" s="202"/>
      <c r="K7" s="202"/>
      <c r="L7" s="203"/>
      <c r="M7" s="204"/>
      <c r="N7" s="204"/>
      <c r="O7" s="202"/>
      <c r="P7" s="28"/>
      <c r="Q7" s="205">
        <f t="shared" si="0"/>
        <v>0</v>
      </c>
      <c r="R7" s="206">
        <f t="shared" si="1"/>
        <v>0</v>
      </c>
    </row>
    <row r="8" spans="1:18" ht="21.75" customHeight="1" thickBot="1">
      <c r="A8" s="29"/>
      <c r="B8" s="82" t="s">
        <v>116</v>
      </c>
      <c r="C8" s="192"/>
      <c r="D8" s="192"/>
      <c r="E8" s="92"/>
      <c r="F8" s="92"/>
      <c r="G8" s="93"/>
      <c r="H8" s="207"/>
      <c r="I8" s="207"/>
      <c r="J8" s="208"/>
      <c r="K8" s="208"/>
      <c r="L8" s="209"/>
      <c r="M8" s="210"/>
      <c r="N8" s="207"/>
      <c r="O8" s="208"/>
      <c r="P8" s="32"/>
      <c r="Q8" s="211">
        <f t="shared" si="0"/>
        <v>0</v>
      </c>
      <c r="R8" s="212">
        <f t="shared" si="1"/>
        <v>0</v>
      </c>
    </row>
    <row r="9" spans="1:18" ht="21.75" customHeight="1">
      <c r="A9" s="33" t="s">
        <v>117</v>
      </c>
      <c r="B9" s="213" t="s">
        <v>118</v>
      </c>
      <c r="C9" s="214"/>
      <c r="D9" s="214"/>
      <c r="E9" s="95"/>
      <c r="F9" s="95"/>
      <c r="G9" s="90"/>
      <c r="H9" s="201"/>
      <c r="I9" s="201"/>
      <c r="J9" s="202"/>
      <c r="K9" s="202"/>
      <c r="L9" s="203"/>
      <c r="M9" s="204"/>
      <c r="N9" s="204"/>
      <c r="O9" s="202"/>
      <c r="P9" s="28"/>
      <c r="Q9" s="205">
        <f t="shared" si="0"/>
        <v>0</v>
      </c>
      <c r="R9" s="206">
        <f t="shared" si="1"/>
        <v>0</v>
      </c>
    </row>
    <row r="10" spans="1:18" ht="21.75" customHeight="1">
      <c r="A10" s="33"/>
      <c r="B10" s="213" t="s">
        <v>119</v>
      </c>
      <c r="C10" s="214"/>
      <c r="D10" s="214"/>
      <c r="E10" s="95"/>
      <c r="F10" s="95"/>
      <c r="G10" s="90"/>
      <c r="H10" s="201"/>
      <c r="I10" s="201"/>
      <c r="J10" s="202"/>
      <c r="K10" s="202"/>
      <c r="L10" s="203"/>
      <c r="M10" s="204"/>
      <c r="N10" s="204"/>
      <c r="O10" s="202"/>
      <c r="P10" s="28"/>
      <c r="Q10" s="205">
        <f t="shared" si="0"/>
        <v>0</v>
      </c>
      <c r="R10" s="206">
        <f t="shared" si="1"/>
        <v>0</v>
      </c>
    </row>
    <row r="11" spans="1:18" ht="21.75" customHeight="1" thickBot="1">
      <c r="A11" s="29"/>
      <c r="B11" s="82" t="s">
        <v>120</v>
      </c>
      <c r="C11" s="192"/>
      <c r="D11" s="192"/>
      <c r="E11" s="92"/>
      <c r="F11" s="92"/>
      <c r="G11" s="93"/>
      <c r="H11" s="207"/>
      <c r="I11" s="207"/>
      <c r="J11" s="208"/>
      <c r="K11" s="208"/>
      <c r="L11" s="209"/>
      <c r="M11" s="210"/>
      <c r="N11" s="210"/>
      <c r="O11" s="208"/>
      <c r="P11" s="32"/>
      <c r="Q11" s="211">
        <f t="shared" si="0"/>
        <v>0</v>
      </c>
      <c r="R11" s="212">
        <f t="shared" si="1"/>
        <v>0</v>
      </c>
    </row>
    <row r="12" spans="1:18" ht="21.75" customHeight="1">
      <c r="A12" s="33" t="s">
        <v>121</v>
      </c>
      <c r="B12" s="213" t="s">
        <v>122</v>
      </c>
      <c r="C12" s="214"/>
      <c r="D12" s="214"/>
      <c r="E12" s="95"/>
      <c r="F12" s="95"/>
      <c r="G12" s="90"/>
      <c r="H12" s="201"/>
      <c r="I12" s="201"/>
      <c r="J12" s="202"/>
      <c r="K12" s="202"/>
      <c r="L12" s="203"/>
      <c r="M12" s="204"/>
      <c r="N12" s="204"/>
      <c r="O12" s="202"/>
      <c r="P12" s="28"/>
      <c r="Q12" s="205">
        <f t="shared" si="0"/>
        <v>0</v>
      </c>
      <c r="R12" s="206">
        <f t="shared" si="1"/>
        <v>0</v>
      </c>
    </row>
    <row r="13" spans="1:18" ht="21.75" customHeight="1" thickBot="1">
      <c r="A13" s="29"/>
      <c r="B13" s="82" t="s">
        <v>123</v>
      </c>
      <c r="C13" s="192"/>
      <c r="D13" s="192"/>
      <c r="E13" s="92"/>
      <c r="F13" s="92"/>
      <c r="G13" s="93"/>
      <c r="H13" s="207"/>
      <c r="I13" s="207"/>
      <c r="J13" s="208"/>
      <c r="K13" s="208"/>
      <c r="L13" s="209"/>
      <c r="M13" s="210"/>
      <c r="N13" s="210"/>
      <c r="O13" s="208"/>
      <c r="P13" s="32"/>
      <c r="Q13" s="211">
        <f t="shared" si="0"/>
        <v>0</v>
      </c>
      <c r="R13" s="212">
        <f t="shared" si="1"/>
        <v>0</v>
      </c>
    </row>
    <row r="14" spans="1:18" ht="21.75" customHeight="1">
      <c r="A14" s="33" t="s">
        <v>124</v>
      </c>
      <c r="B14" s="213" t="s">
        <v>125</v>
      </c>
      <c r="C14" s="214"/>
      <c r="D14" s="214"/>
      <c r="E14" s="95"/>
      <c r="F14" s="95"/>
      <c r="G14" s="90"/>
      <c r="H14" s="201"/>
      <c r="I14" s="201"/>
      <c r="J14" s="202"/>
      <c r="K14" s="202"/>
      <c r="L14" s="203"/>
      <c r="M14" s="204"/>
      <c r="N14" s="204"/>
      <c r="O14" s="202"/>
      <c r="P14" s="28"/>
      <c r="Q14" s="205">
        <f t="shared" si="0"/>
        <v>0</v>
      </c>
      <c r="R14" s="206">
        <f t="shared" si="1"/>
        <v>0</v>
      </c>
    </row>
    <row r="15" spans="1:18" ht="21.75" customHeight="1" thickBot="1">
      <c r="A15" s="29"/>
      <c r="B15" s="82" t="s">
        <v>126</v>
      </c>
      <c r="C15" s="192" t="s">
        <v>48</v>
      </c>
      <c r="D15" s="192">
        <v>1</v>
      </c>
      <c r="E15" s="92"/>
      <c r="F15" s="92">
        <v>30</v>
      </c>
      <c r="G15" s="93">
        <v>-30</v>
      </c>
      <c r="H15" s="207"/>
      <c r="I15" s="207"/>
      <c r="J15" s="208"/>
      <c r="K15" s="208"/>
      <c r="L15" s="209"/>
      <c r="M15" s="210"/>
      <c r="N15" s="210"/>
      <c r="O15" s="208"/>
      <c r="P15" s="32"/>
      <c r="Q15" s="211">
        <f t="shared" si="0"/>
        <v>-30</v>
      </c>
      <c r="R15" s="212">
        <f t="shared" si="1"/>
        <v>-30</v>
      </c>
    </row>
    <row r="16" spans="1:18" ht="21.75" customHeight="1">
      <c r="A16" s="33" t="s">
        <v>127</v>
      </c>
      <c r="B16" s="213" t="s">
        <v>128</v>
      </c>
      <c r="C16" s="214"/>
      <c r="D16" s="214"/>
      <c r="E16" s="95"/>
      <c r="F16" s="95"/>
      <c r="G16" s="90"/>
      <c r="H16" s="201"/>
      <c r="I16" s="201"/>
      <c r="J16" s="202"/>
      <c r="K16" s="202"/>
      <c r="L16" s="457"/>
      <c r="M16" s="204"/>
      <c r="N16" s="204"/>
      <c r="O16" s="202"/>
      <c r="P16" s="28"/>
      <c r="Q16" s="205">
        <f t="shared" si="0"/>
        <v>0</v>
      </c>
      <c r="R16" s="206">
        <f t="shared" si="1"/>
        <v>0</v>
      </c>
    </row>
    <row r="17" spans="1:18" ht="21.75" customHeight="1" thickBot="1">
      <c r="A17" s="29"/>
      <c r="B17" s="82" t="s">
        <v>129</v>
      </c>
      <c r="C17" s="192"/>
      <c r="D17" s="192"/>
      <c r="E17" s="92"/>
      <c r="F17" s="92"/>
      <c r="G17" s="93"/>
      <c r="H17" s="207"/>
      <c r="I17" s="207"/>
      <c r="J17" s="208"/>
      <c r="K17" s="208"/>
      <c r="L17" s="209"/>
      <c r="M17" s="210"/>
      <c r="N17" s="210"/>
      <c r="O17" s="208"/>
      <c r="P17" s="32"/>
      <c r="Q17" s="211">
        <f t="shared" si="0"/>
        <v>0</v>
      </c>
      <c r="R17" s="212">
        <f t="shared" si="1"/>
        <v>0</v>
      </c>
    </row>
    <row r="18" spans="1:18" ht="21.75" customHeight="1">
      <c r="A18" s="33" t="s">
        <v>130</v>
      </c>
      <c r="B18" s="213" t="s">
        <v>131</v>
      </c>
      <c r="C18" s="214"/>
      <c r="D18" s="214"/>
      <c r="E18" s="95"/>
      <c r="F18" s="95"/>
      <c r="G18" s="90"/>
      <c r="H18" s="201"/>
      <c r="I18" s="201"/>
      <c r="J18" s="202"/>
      <c r="K18" s="202"/>
      <c r="L18" s="203"/>
      <c r="M18" s="204"/>
      <c r="N18" s="204"/>
      <c r="O18" s="202"/>
      <c r="P18" s="28"/>
      <c r="Q18" s="205">
        <f t="shared" si="0"/>
        <v>0</v>
      </c>
      <c r="R18" s="206">
        <f t="shared" si="1"/>
        <v>0</v>
      </c>
    </row>
    <row r="19" spans="1:18" ht="21.75" customHeight="1" thickBot="1">
      <c r="A19" s="29"/>
      <c r="B19" s="82" t="s">
        <v>132</v>
      </c>
      <c r="C19" s="192"/>
      <c r="D19" s="192"/>
      <c r="E19" s="92"/>
      <c r="F19" s="92"/>
      <c r="G19" s="93"/>
      <c r="H19" s="207"/>
      <c r="I19" s="207"/>
      <c r="J19" s="208"/>
      <c r="K19" s="208"/>
      <c r="L19" s="209"/>
      <c r="M19" s="210"/>
      <c r="N19" s="210"/>
      <c r="O19" s="208"/>
      <c r="P19" s="32"/>
      <c r="Q19" s="211">
        <f t="shared" si="0"/>
        <v>0</v>
      </c>
      <c r="R19" s="212">
        <f t="shared" si="1"/>
        <v>0</v>
      </c>
    </row>
    <row r="20" spans="1:18" ht="21.75" customHeight="1">
      <c r="A20" s="33" t="s">
        <v>133</v>
      </c>
      <c r="B20" s="213" t="s">
        <v>134</v>
      </c>
      <c r="C20" s="214"/>
      <c r="D20" s="214"/>
      <c r="E20" s="95"/>
      <c r="F20" s="95"/>
      <c r="G20" s="90"/>
      <c r="H20" s="201"/>
      <c r="I20" s="201"/>
      <c r="J20" s="202"/>
      <c r="K20" s="202"/>
      <c r="L20" s="203"/>
      <c r="M20" s="204"/>
      <c r="N20" s="204"/>
      <c r="O20" s="202"/>
      <c r="P20" s="28"/>
      <c r="Q20" s="205">
        <f t="shared" si="0"/>
        <v>0</v>
      </c>
      <c r="R20" s="206">
        <f t="shared" si="1"/>
        <v>0</v>
      </c>
    </row>
    <row r="21" spans="1:18" ht="21.75" customHeight="1">
      <c r="A21" s="33"/>
      <c r="B21" s="213" t="s">
        <v>135</v>
      </c>
      <c r="C21" s="214" t="s">
        <v>49</v>
      </c>
      <c r="D21" s="214">
        <v>2</v>
      </c>
      <c r="E21" s="95"/>
      <c r="F21" s="95">
        <v>230</v>
      </c>
      <c r="G21" s="90">
        <v>-230</v>
      </c>
      <c r="H21" s="201"/>
      <c r="I21" s="201"/>
      <c r="J21" s="202"/>
      <c r="K21" s="202"/>
      <c r="L21" s="203"/>
      <c r="M21" s="204"/>
      <c r="N21" s="204"/>
      <c r="O21" s="202"/>
      <c r="P21" s="28"/>
      <c r="Q21" s="205">
        <f t="shared" si="0"/>
        <v>-230</v>
      </c>
      <c r="R21" s="206">
        <f t="shared" si="1"/>
        <v>-230</v>
      </c>
    </row>
    <row r="22" spans="1:18" ht="21.75" customHeight="1" thickBot="1">
      <c r="A22" s="29"/>
      <c r="B22" s="82" t="s">
        <v>136</v>
      </c>
      <c r="C22" s="192"/>
      <c r="D22" s="192"/>
      <c r="E22" s="92"/>
      <c r="F22" s="92"/>
      <c r="G22" s="93"/>
      <c r="H22" s="207"/>
      <c r="I22" s="207"/>
      <c r="J22" s="208"/>
      <c r="K22" s="208"/>
      <c r="L22" s="209"/>
      <c r="M22" s="210"/>
      <c r="N22" s="210"/>
      <c r="O22" s="208"/>
      <c r="P22" s="32"/>
      <c r="Q22" s="211">
        <f t="shared" si="0"/>
        <v>0</v>
      </c>
      <c r="R22" s="212">
        <f t="shared" si="1"/>
        <v>0</v>
      </c>
    </row>
    <row r="23" spans="1:18" ht="21.75" customHeight="1">
      <c r="A23" s="33" t="s">
        <v>137</v>
      </c>
      <c r="B23" s="213" t="s">
        <v>138</v>
      </c>
      <c r="C23" s="214"/>
      <c r="D23" s="214"/>
      <c r="E23" s="95"/>
      <c r="F23" s="95"/>
      <c r="G23" s="90"/>
      <c r="H23" s="201" t="s">
        <v>50</v>
      </c>
      <c r="I23" s="201">
        <v>1</v>
      </c>
      <c r="J23" s="202">
        <v>30</v>
      </c>
      <c r="K23" s="202"/>
      <c r="L23" s="203">
        <v>30</v>
      </c>
      <c r="M23" s="204"/>
      <c r="N23" s="204"/>
      <c r="O23" s="202"/>
      <c r="P23" s="28"/>
      <c r="Q23" s="205">
        <f t="shared" si="0"/>
        <v>30</v>
      </c>
      <c r="R23" s="206">
        <f t="shared" si="1"/>
        <v>30</v>
      </c>
    </row>
    <row r="24" spans="1:18" ht="21.75" customHeight="1" thickBot="1">
      <c r="A24" s="29"/>
      <c r="B24" s="82" t="s">
        <v>139</v>
      </c>
      <c r="C24" s="192"/>
      <c r="D24" s="192"/>
      <c r="E24" s="92"/>
      <c r="F24" s="92"/>
      <c r="G24" s="93"/>
      <c r="H24" s="207"/>
      <c r="I24" s="207"/>
      <c r="J24" s="208"/>
      <c r="K24" s="208"/>
      <c r="L24" s="209"/>
      <c r="M24" s="210"/>
      <c r="N24" s="210"/>
      <c r="O24" s="208"/>
      <c r="P24" s="32"/>
      <c r="Q24" s="211">
        <f t="shared" si="0"/>
        <v>0</v>
      </c>
      <c r="R24" s="212">
        <f t="shared" si="1"/>
        <v>0</v>
      </c>
    </row>
    <row r="25" spans="1:18" ht="21.75" customHeight="1">
      <c r="A25" s="33" t="s">
        <v>140</v>
      </c>
      <c r="B25" s="213" t="s">
        <v>141</v>
      </c>
      <c r="C25" s="214"/>
      <c r="D25" s="214"/>
      <c r="E25" s="95"/>
      <c r="F25" s="95"/>
      <c r="G25" s="90"/>
      <c r="H25" s="201"/>
      <c r="I25" s="201"/>
      <c r="J25" s="202"/>
      <c r="K25" s="202"/>
      <c r="L25" s="203"/>
      <c r="M25" s="204"/>
      <c r="N25" s="204"/>
      <c r="O25" s="202"/>
      <c r="P25" s="28"/>
      <c r="Q25" s="205">
        <f t="shared" si="0"/>
        <v>0</v>
      </c>
      <c r="R25" s="206">
        <f t="shared" si="1"/>
        <v>0</v>
      </c>
    </row>
    <row r="26" spans="1:18" ht="21.75" customHeight="1" thickBot="1">
      <c r="A26" s="29"/>
      <c r="B26" s="82" t="s">
        <v>142</v>
      </c>
      <c r="C26" s="192"/>
      <c r="D26" s="192"/>
      <c r="E26" s="92"/>
      <c r="F26" s="92"/>
      <c r="G26" s="93"/>
      <c r="H26" s="207" t="s">
        <v>49</v>
      </c>
      <c r="I26" s="207">
        <v>1</v>
      </c>
      <c r="J26" s="208"/>
      <c r="K26" s="208">
        <v>115</v>
      </c>
      <c r="L26" s="209">
        <v>-115</v>
      </c>
      <c r="M26" s="210"/>
      <c r="N26" s="210"/>
      <c r="O26" s="208"/>
      <c r="P26" s="32"/>
      <c r="Q26" s="211">
        <f t="shared" si="0"/>
        <v>-115</v>
      </c>
      <c r="R26" s="212">
        <f t="shared" si="1"/>
        <v>-115</v>
      </c>
    </row>
    <row r="27" spans="1:18" ht="21.75" customHeight="1">
      <c r="A27" s="33" t="s">
        <v>143</v>
      </c>
      <c r="B27" s="213" t="s">
        <v>144</v>
      </c>
      <c r="C27" s="214"/>
      <c r="D27" s="214"/>
      <c r="E27" s="95"/>
      <c r="F27" s="95"/>
      <c r="G27" s="90"/>
      <c r="H27" s="201"/>
      <c r="I27" s="201"/>
      <c r="J27" s="202"/>
      <c r="K27" s="202"/>
      <c r="L27" s="203"/>
      <c r="M27" s="204"/>
      <c r="N27" s="204"/>
      <c r="O27" s="202"/>
      <c r="P27" s="28"/>
      <c r="Q27" s="205">
        <f t="shared" si="0"/>
        <v>0</v>
      </c>
      <c r="R27" s="206">
        <f t="shared" si="1"/>
        <v>0</v>
      </c>
    </row>
    <row r="28" spans="1:18" ht="21.75" customHeight="1" thickBot="1">
      <c r="A28" s="29"/>
      <c r="B28" s="82" t="s">
        <v>145</v>
      </c>
      <c r="C28" s="192"/>
      <c r="D28" s="192"/>
      <c r="E28" s="92"/>
      <c r="F28" s="92"/>
      <c r="G28" s="93"/>
      <c r="H28" s="207" t="s">
        <v>51</v>
      </c>
      <c r="I28" s="207">
        <v>1</v>
      </c>
      <c r="J28" s="208">
        <v>20</v>
      </c>
      <c r="K28" s="208"/>
      <c r="L28" s="209">
        <v>20</v>
      </c>
      <c r="M28" s="210"/>
      <c r="N28" s="210"/>
      <c r="O28" s="208"/>
      <c r="P28" s="32"/>
      <c r="Q28" s="211">
        <f t="shared" si="0"/>
        <v>20</v>
      </c>
      <c r="R28" s="212">
        <f t="shared" si="1"/>
        <v>20</v>
      </c>
    </row>
    <row r="29" spans="1:18" ht="21.75" customHeight="1">
      <c r="A29" s="33" t="s">
        <v>146</v>
      </c>
      <c r="B29" s="213" t="s">
        <v>147</v>
      </c>
      <c r="C29" s="214" t="s">
        <v>52</v>
      </c>
      <c r="D29" s="214">
        <v>2</v>
      </c>
      <c r="E29" s="95">
        <v>150</v>
      </c>
      <c r="F29" s="95"/>
      <c r="G29" s="90">
        <v>150</v>
      </c>
      <c r="H29" s="201"/>
      <c r="I29" s="201"/>
      <c r="J29" s="202"/>
      <c r="K29" s="202"/>
      <c r="L29" s="203"/>
      <c r="M29" s="204"/>
      <c r="N29" s="204"/>
      <c r="O29" s="202"/>
      <c r="P29" s="28"/>
      <c r="Q29" s="205">
        <f t="shared" si="0"/>
        <v>150</v>
      </c>
      <c r="R29" s="206">
        <f t="shared" si="1"/>
        <v>150</v>
      </c>
    </row>
    <row r="30" spans="1:18" ht="21.75" customHeight="1" thickBot="1">
      <c r="A30" s="29"/>
      <c r="B30" s="82" t="s">
        <v>148</v>
      </c>
      <c r="C30" s="192"/>
      <c r="D30" s="192"/>
      <c r="E30" s="92"/>
      <c r="F30" s="92"/>
      <c r="G30" s="93"/>
      <c r="H30" s="207"/>
      <c r="I30" s="207"/>
      <c r="J30" s="208"/>
      <c r="K30" s="208"/>
      <c r="L30" s="209"/>
      <c r="M30" s="210"/>
      <c r="N30" s="210"/>
      <c r="O30" s="208"/>
      <c r="P30" s="32"/>
      <c r="Q30" s="211">
        <f t="shared" si="0"/>
        <v>0</v>
      </c>
      <c r="R30" s="212">
        <f t="shared" si="1"/>
        <v>0</v>
      </c>
    </row>
    <row r="31" spans="1:18" ht="21.75" customHeight="1" thickBot="1">
      <c r="A31" s="29" t="s">
        <v>107</v>
      </c>
      <c r="B31" s="215"/>
      <c r="C31" s="133"/>
      <c r="D31" s="21">
        <f>SUM(D5:D30)</f>
        <v>5</v>
      </c>
      <c r="E31" s="216">
        <f>SUM(E5:E30)</f>
        <v>150</v>
      </c>
      <c r="F31" s="92">
        <f>SUM(F5:F30)</f>
        <v>260</v>
      </c>
      <c r="G31" s="217">
        <f>SUM(G5:G30)</f>
        <v>-110</v>
      </c>
      <c r="H31" s="218"/>
      <c r="I31" s="219">
        <f>SUM(I5:I30)</f>
        <v>3</v>
      </c>
      <c r="J31" s="154">
        <f>SUM(J5:J30)</f>
        <v>50</v>
      </c>
      <c r="K31" s="154">
        <f>SUM(K5:K30)</f>
        <v>115</v>
      </c>
      <c r="L31" s="32">
        <f>SUM(L5:L30)</f>
        <v>-65</v>
      </c>
      <c r="M31" s="133"/>
      <c r="N31" s="21">
        <f>SUM(N5:N30)</f>
        <v>0</v>
      </c>
      <c r="O31" s="216">
        <f>SUM(O5:O30)</f>
        <v>0</v>
      </c>
      <c r="P31" s="93">
        <f>SUM(P5:P30)</f>
        <v>0</v>
      </c>
      <c r="Q31" s="216">
        <f>SUM(Q5:Q30)</f>
        <v>-175</v>
      </c>
      <c r="R31" s="93">
        <f>SUM(R5:R30)</f>
        <v>-175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3" t="s">
        <v>94</v>
      </c>
      <c r="B1" s="5"/>
      <c r="E1" s="6" t="s">
        <v>53</v>
      </c>
      <c r="F1" s="6"/>
      <c r="G1" s="5"/>
      <c r="H1" s="5"/>
    </row>
    <row r="2" spans="1:8" ht="19.5" customHeight="1" thickBot="1">
      <c r="A2" s="43" t="s">
        <v>96</v>
      </c>
      <c r="B2" s="185" t="s">
        <v>250</v>
      </c>
      <c r="C2" s="8"/>
      <c r="D2" s="5"/>
      <c r="E2" s="5"/>
      <c r="F2" s="5"/>
      <c r="G2" s="5"/>
      <c r="H2" s="5"/>
    </row>
    <row r="3" spans="1:8" ht="12">
      <c r="A3" s="44"/>
      <c r="B3" s="14"/>
      <c r="C3" s="123" t="s">
        <v>54</v>
      </c>
      <c r="D3" s="73"/>
      <c r="E3" s="73" t="s">
        <v>55</v>
      </c>
      <c r="F3" s="124" t="s">
        <v>259</v>
      </c>
      <c r="G3" s="124"/>
      <c r="H3" s="125"/>
    </row>
    <row r="4" spans="1:8" s="224" customFormat="1" ht="16.5" customHeight="1" thickBot="1">
      <c r="A4" s="220" t="s">
        <v>99</v>
      </c>
      <c r="B4" s="221" t="s">
        <v>100</v>
      </c>
      <c r="C4" s="222" t="s">
        <v>56</v>
      </c>
      <c r="D4" s="222" t="s">
        <v>57</v>
      </c>
      <c r="E4" s="221" t="s">
        <v>58</v>
      </c>
      <c r="F4" s="221" t="s">
        <v>185</v>
      </c>
      <c r="G4" s="221" t="s">
        <v>110</v>
      </c>
      <c r="H4" s="223" t="s">
        <v>107</v>
      </c>
    </row>
    <row r="5" spans="1:8" ht="12">
      <c r="A5" s="23" t="s">
        <v>111</v>
      </c>
      <c r="B5" s="25" t="s">
        <v>112</v>
      </c>
      <c r="C5" s="127"/>
      <c r="D5" s="128"/>
      <c r="E5" s="84">
        <f>'Alimentation élevages et Temps'!$J$6</f>
        <v>0</v>
      </c>
      <c r="F5" s="127"/>
      <c r="G5" s="128"/>
      <c r="H5" s="28">
        <f aca="true" t="shared" si="0" ref="H5:H31">SUM(D5+E5+G5)</f>
        <v>0</v>
      </c>
    </row>
    <row r="6" spans="1:8" ht="12.75" thickBot="1">
      <c r="A6" s="33"/>
      <c r="B6" s="34" t="s">
        <v>113</v>
      </c>
      <c r="C6" s="129"/>
      <c r="D6" s="88"/>
      <c r="E6" s="95">
        <f>'Alimentation élevages et Temps'!$J$7</f>
        <v>0</v>
      </c>
      <c r="F6" s="129"/>
      <c r="G6" s="88"/>
      <c r="H6" s="28">
        <f t="shared" si="0"/>
        <v>0</v>
      </c>
    </row>
    <row r="7" spans="1:8" ht="12">
      <c r="A7" s="23" t="s">
        <v>114</v>
      </c>
      <c r="B7" s="25" t="s">
        <v>115</v>
      </c>
      <c r="C7" s="127"/>
      <c r="D7" s="128"/>
      <c r="E7" s="84">
        <f>'Alimentation élevages et Temps'!$J$8</f>
        <v>0</v>
      </c>
      <c r="F7" s="127"/>
      <c r="G7" s="128"/>
      <c r="H7" s="225">
        <f t="shared" si="0"/>
        <v>0</v>
      </c>
    </row>
    <row r="8" spans="1:8" ht="12.75" thickBot="1">
      <c r="A8" s="33"/>
      <c r="B8" s="34" t="s">
        <v>116</v>
      </c>
      <c r="C8" s="129"/>
      <c r="D8" s="88"/>
      <c r="E8" s="95">
        <f>'Alimentation élevages et Temps'!$J$9</f>
        <v>10</v>
      </c>
      <c r="F8" s="129"/>
      <c r="G8" s="88"/>
      <c r="H8" s="28">
        <f t="shared" si="0"/>
        <v>10</v>
      </c>
    </row>
    <row r="9" spans="1:8" ht="12">
      <c r="A9" s="23" t="s">
        <v>117</v>
      </c>
      <c r="B9" s="25" t="s">
        <v>118</v>
      </c>
      <c r="C9" s="127"/>
      <c r="D9" s="128"/>
      <c r="E9" s="84">
        <f>'Alimentation élevages et Temps'!$J$10</f>
        <v>0</v>
      </c>
      <c r="F9" s="127"/>
      <c r="G9" s="128"/>
      <c r="H9" s="225">
        <f t="shared" si="0"/>
        <v>0</v>
      </c>
    </row>
    <row r="10" spans="1:8" ht="12">
      <c r="A10" s="33"/>
      <c r="B10" s="34" t="s">
        <v>119</v>
      </c>
      <c r="C10" s="129"/>
      <c r="D10" s="88"/>
      <c r="E10" s="95">
        <f>'Alimentation élevages et Temps'!$J$11</f>
        <v>10</v>
      </c>
      <c r="F10" s="129"/>
      <c r="G10" s="88"/>
      <c r="H10" s="28">
        <f t="shared" si="0"/>
        <v>10</v>
      </c>
    </row>
    <row r="11" spans="1:8" ht="12.75" thickBot="1">
      <c r="A11" s="33"/>
      <c r="B11" s="34" t="s">
        <v>120</v>
      </c>
      <c r="C11" s="129"/>
      <c r="D11" s="88"/>
      <c r="E11" s="95">
        <f>'Alimentation élevages et Temps'!$J$12</f>
        <v>10</v>
      </c>
      <c r="F11" s="129"/>
      <c r="G11" s="88"/>
      <c r="H11" s="28">
        <f t="shared" si="0"/>
        <v>10</v>
      </c>
    </row>
    <row r="12" spans="1:8" ht="12">
      <c r="A12" s="23" t="s">
        <v>121</v>
      </c>
      <c r="B12" s="25" t="s">
        <v>122</v>
      </c>
      <c r="C12" s="127"/>
      <c r="D12" s="128"/>
      <c r="E12" s="84">
        <f>'Alimentation élevages et Temps'!$J$13</f>
        <v>0</v>
      </c>
      <c r="F12" s="127"/>
      <c r="G12" s="128"/>
      <c r="H12" s="225">
        <f t="shared" si="0"/>
        <v>0</v>
      </c>
    </row>
    <row r="13" spans="1:8" ht="12.75" thickBot="1">
      <c r="A13" s="33"/>
      <c r="B13" s="34" t="s">
        <v>123</v>
      </c>
      <c r="C13" s="129"/>
      <c r="D13" s="88"/>
      <c r="E13" s="95">
        <f>'Alimentation élevages et Temps'!$J$14</f>
        <v>10</v>
      </c>
      <c r="F13" s="129"/>
      <c r="G13" s="88"/>
      <c r="H13" s="28">
        <f t="shared" si="0"/>
        <v>10</v>
      </c>
    </row>
    <row r="14" spans="1:8" ht="12">
      <c r="A14" s="23" t="s">
        <v>124</v>
      </c>
      <c r="B14" s="25" t="s">
        <v>125</v>
      </c>
      <c r="C14" s="127"/>
      <c r="D14" s="128"/>
      <c r="E14" s="84">
        <f>'Alimentation élevages et Temps'!$J$15</f>
        <v>0</v>
      </c>
      <c r="F14" s="127"/>
      <c r="G14" s="128"/>
      <c r="H14" s="225">
        <f t="shared" si="0"/>
        <v>0</v>
      </c>
    </row>
    <row r="15" spans="1:8" ht="12.75" thickBot="1">
      <c r="A15" s="33"/>
      <c r="B15" s="34" t="s">
        <v>126</v>
      </c>
      <c r="C15" s="129"/>
      <c r="D15" s="88"/>
      <c r="E15" s="95">
        <f>'Alimentation élevages et Temps'!$J$16</f>
        <v>0</v>
      </c>
      <c r="F15" s="129"/>
      <c r="G15" s="88"/>
      <c r="H15" s="28">
        <f t="shared" si="0"/>
        <v>0</v>
      </c>
    </row>
    <row r="16" spans="1:12" ht="12">
      <c r="A16" s="23" t="s">
        <v>127</v>
      </c>
      <c r="B16" s="25" t="s">
        <v>128</v>
      </c>
      <c r="C16" s="127"/>
      <c r="D16" s="128"/>
      <c r="E16" s="84">
        <f>'Alimentation élevages et Temps'!$J$17</f>
        <v>0</v>
      </c>
      <c r="F16" s="127"/>
      <c r="G16" s="128"/>
      <c r="H16" s="225">
        <f t="shared" si="0"/>
        <v>0</v>
      </c>
      <c r="L16" s="456"/>
    </row>
    <row r="17" spans="1:8" ht="12.75" thickBot="1">
      <c r="A17" s="33"/>
      <c r="B17" s="34" t="s">
        <v>129</v>
      </c>
      <c r="C17" s="129"/>
      <c r="D17" s="88"/>
      <c r="E17" s="95">
        <f>'Alimentation élevages et Temps'!$J$18</f>
        <v>0</v>
      </c>
      <c r="F17" s="129"/>
      <c r="G17" s="88"/>
      <c r="H17" s="28">
        <f t="shared" si="0"/>
        <v>0</v>
      </c>
    </row>
    <row r="18" spans="1:8" ht="12">
      <c r="A18" s="23" t="s">
        <v>130</v>
      </c>
      <c r="B18" s="25" t="s">
        <v>131</v>
      </c>
      <c r="C18" s="127"/>
      <c r="D18" s="128"/>
      <c r="E18" s="84">
        <f>'Alimentation élevages et Temps'!$J$19</f>
        <v>0</v>
      </c>
      <c r="F18" s="127"/>
      <c r="G18" s="128"/>
      <c r="H18" s="225">
        <f t="shared" si="0"/>
        <v>0</v>
      </c>
    </row>
    <row r="19" spans="1:8" ht="12.75" thickBot="1">
      <c r="A19" s="33"/>
      <c r="B19" s="34" t="s">
        <v>132</v>
      </c>
      <c r="C19" s="129"/>
      <c r="D19" s="88"/>
      <c r="E19" s="95">
        <f>'Alimentation élevages et Temps'!$J$20</f>
        <v>0</v>
      </c>
      <c r="F19" s="129"/>
      <c r="G19" s="88"/>
      <c r="H19" s="28">
        <f t="shared" si="0"/>
        <v>0</v>
      </c>
    </row>
    <row r="20" spans="1:8" ht="12">
      <c r="A20" s="23" t="s">
        <v>133</v>
      </c>
      <c r="B20" s="25" t="s">
        <v>134</v>
      </c>
      <c r="C20" s="127"/>
      <c r="D20" s="128"/>
      <c r="E20" s="84">
        <f>'Alimentation élevages et Temps'!$J$21</f>
        <v>0</v>
      </c>
      <c r="F20" s="127"/>
      <c r="G20" s="128"/>
      <c r="H20" s="225">
        <f t="shared" si="0"/>
        <v>0</v>
      </c>
    </row>
    <row r="21" spans="1:8" ht="12">
      <c r="A21" s="33"/>
      <c r="B21" s="34" t="s">
        <v>135</v>
      </c>
      <c r="C21" s="129"/>
      <c r="D21" s="88"/>
      <c r="E21" s="95">
        <f>'Alimentation élevages et Temps'!$J$22</f>
        <v>11</v>
      </c>
      <c r="F21" s="129"/>
      <c r="G21" s="88"/>
      <c r="H21" s="28">
        <f t="shared" si="0"/>
        <v>11</v>
      </c>
    </row>
    <row r="22" spans="1:8" ht="12.75" thickBot="1">
      <c r="A22" s="33"/>
      <c r="B22" s="34" t="s">
        <v>136</v>
      </c>
      <c r="C22" s="129"/>
      <c r="D22" s="88"/>
      <c r="E22" s="95">
        <f>'Alimentation élevages et Temps'!$J$23</f>
        <v>37</v>
      </c>
      <c r="F22" s="129"/>
      <c r="G22" s="88"/>
      <c r="H22" s="28">
        <f t="shared" si="0"/>
        <v>37</v>
      </c>
    </row>
    <row r="23" spans="1:8" ht="12">
      <c r="A23" s="23" t="s">
        <v>137</v>
      </c>
      <c r="B23" s="25" t="s">
        <v>138</v>
      </c>
      <c r="C23" s="127"/>
      <c r="D23" s="128"/>
      <c r="E23" s="84">
        <f>'Alimentation élevages et Temps'!$J$24</f>
        <v>11</v>
      </c>
      <c r="F23" s="127"/>
      <c r="G23" s="128"/>
      <c r="H23" s="225">
        <f t="shared" si="0"/>
        <v>11</v>
      </c>
    </row>
    <row r="24" spans="1:8" ht="13.5" customHeight="1" thickBot="1">
      <c r="A24" s="33"/>
      <c r="B24" s="34" t="s">
        <v>139</v>
      </c>
      <c r="C24" s="129"/>
      <c r="D24" s="88"/>
      <c r="E24" s="95">
        <f>'Alimentation élevages et Temps'!$J$25</f>
        <v>0</v>
      </c>
      <c r="F24" s="129"/>
      <c r="G24" s="88"/>
      <c r="H24" s="28">
        <f t="shared" si="0"/>
        <v>0</v>
      </c>
    </row>
    <row r="25" spans="1:8" ht="13.5" customHeight="1">
      <c r="A25" s="23" t="s">
        <v>140</v>
      </c>
      <c r="B25" s="25" t="s">
        <v>141</v>
      </c>
      <c r="C25" s="127" t="s">
        <v>59</v>
      </c>
      <c r="D25" s="128">
        <v>2</v>
      </c>
      <c r="E25" s="84">
        <f>'Alimentation élevages et Temps'!$J$26</f>
        <v>0</v>
      </c>
      <c r="F25" s="127"/>
      <c r="G25" s="128"/>
      <c r="H25" s="225">
        <f t="shared" si="0"/>
        <v>2</v>
      </c>
    </row>
    <row r="26" spans="1:8" ht="12.75" thickBot="1">
      <c r="A26" s="33"/>
      <c r="B26" s="34" t="s">
        <v>142</v>
      </c>
      <c r="C26" s="129"/>
      <c r="D26" s="88"/>
      <c r="E26" s="95">
        <f>'Alimentation élevages et Temps'!$J$27</f>
        <v>15</v>
      </c>
      <c r="F26" s="129"/>
      <c r="G26" s="88"/>
      <c r="H26" s="28">
        <f t="shared" si="0"/>
        <v>15</v>
      </c>
    </row>
    <row r="27" spans="1:8" ht="12">
      <c r="A27" s="23" t="s">
        <v>143</v>
      </c>
      <c r="B27" s="25" t="s">
        <v>144</v>
      </c>
      <c r="C27" s="127"/>
      <c r="D27" s="128"/>
      <c r="E27" s="84">
        <f>'Alimentation élevages et Temps'!$J$28</f>
        <v>12</v>
      </c>
      <c r="F27" s="127"/>
      <c r="G27" s="128"/>
      <c r="H27" s="225">
        <f t="shared" si="0"/>
        <v>12</v>
      </c>
    </row>
    <row r="28" spans="1:8" ht="12.75" thickBot="1">
      <c r="A28" s="33"/>
      <c r="B28" s="34" t="s">
        <v>145</v>
      </c>
      <c r="C28" s="129"/>
      <c r="D28" s="88"/>
      <c r="E28" s="95">
        <f>'Alimentation élevages et Temps'!$J$29</f>
        <v>0</v>
      </c>
      <c r="F28" s="129"/>
      <c r="G28" s="88"/>
      <c r="H28" s="28">
        <f t="shared" si="0"/>
        <v>0</v>
      </c>
    </row>
    <row r="29" spans="1:8" ht="12">
      <c r="A29" s="23" t="s">
        <v>146</v>
      </c>
      <c r="B29" s="25" t="s">
        <v>147</v>
      </c>
      <c r="C29" s="127"/>
      <c r="D29" s="128"/>
      <c r="E29" s="84">
        <f>'Alimentation élevages et Temps'!$J$30</f>
        <v>0</v>
      </c>
      <c r="F29" s="127"/>
      <c r="G29" s="128"/>
      <c r="H29" s="225">
        <f t="shared" si="0"/>
        <v>0</v>
      </c>
    </row>
    <row r="30" spans="1:8" ht="12.75" thickBot="1">
      <c r="A30" s="33"/>
      <c r="B30" s="34" t="s">
        <v>148</v>
      </c>
      <c r="C30" s="129"/>
      <c r="D30" s="88"/>
      <c r="E30" s="95">
        <f>'Alimentation élevages et Temps'!$J$31</f>
        <v>0</v>
      </c>
      <c r="F30" s="129"/>
      <c r="G30" s="88"/>
      <c r="H30" s="28">
        <f t="shared" si="0"/>
        <v>0</v>
      </c>
    </row>
    <row r="31" spans="1:8" ht="12.75" thickBot="1">
      <c r="A31" s="100" t="s">
        <v>107</v>
      </c>
      <c r="B31" s="65"/>
      <c r="C31" s="65"/>
      <c r="D31" s="67">
        <f>SUM(D5:D30)</f>
        <v>2</v>
      </c>
      <c r="E31" s="67">
        <f>SUM(E5:E30)</f>
        <v>126</v>
      </c>
      <c r="F31" s="65"/>
      <c r="G31" s="67">
        <f>SUM(G5:G30)</f>
        <v>0</v>
      </c>
      <c r="H31" s="226">
        <f t="shared" si="0"/>
        <v>128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1" sqref="L1"/>
      <selection pane="bottomLeft" activeCell="A1" sqref="A1"/>
    </sheetView>
  </sheetViews>
  <sheetFormatPr defaultColWidth="11.00390625" defaultRowHeight="12.75"/>
  <sheetData>
    <row r="1" spans="1:6" ht="15.75">
      <c r="A1" s="43" t="s">
        <v>94</v>
      </c>
      <c r="F1" s="6" t="s">
        <v>60</v>
      </c>
    </row>
    <row r="2" spans="1:10" ht="15">
      <c r="A2" s="43" t="s">
        <v>96</v>
      </c>
      <c r="B2" s="2"/>
      <c r="C2" s="3"/>
      <c r="D2" s="4"/>
      <c r="E2" s="5"/>
      <c r="F2" s="227" t="s">
        <v>61</v>
      </c>
      <c r="G2" s="5"/>
      <c r="H2" s="2"/>
      <c r="I2" s="4"/>
      <c r="J2" s="4"/>
    </row>
    <row r="3" spans="2:10" ht="13.5" thickBot="1">
      <c r="B3" s="7"/>
      <c r="C3" s="3"/>
      <c r="D3" s="462"/>
      <c r="H3" s="2"/>
      <c r="I3" s="4"/>
      <c r="J3" s="4"/>
    </row>
    <row r="4" spans="1:10" ht="12.75">
      <c r="A4" s="70" t="s">
        <v>99</v>
      </c>
      <c r="B4" s="71" t="s">
        <v>100</v>
      </c>
      <c r="C4" s="228" t="s">
        <v>62</v>
      </c>
      <c r="D4" s="229" t="s">
        <v>63</v>
      </c>
      <c r="E4" s="14" t="s">
        <v>64</v>
      </c>
      <c r="F4" s="46" t="s">
        <v>259</v>
      </c>
      <c r="G4" s="124"/>
      <c r="H4" s="230" t="s">
        <v>107</v>
      </c>
      <c r="I4" s="15" t="s">
        <v>108</v>
      </c>
      <c r="J4" s="16"/>
    </row>
    <row r="5" spans="1:10" s="235" customFormat="1" ht="13.5" thickBot="1">
      <c r="A5" s="231"/>
      <c r="B5" s="232"/>
      <c r="C5" s="140"/>
      <c r="D5" s="233"/>
      <c r="E5" s="141" t="s">
        <v>65</v>
      </c>
      <c r="F5" s="141" t="s">
        <v>185</v>
      </c>
      <c r="G5" s="141" t="s">
        <v>109</v>
      </c>
      <c r="H5" s="234"/>
      <c r="I5" s="21" t="s">
        <v>109</v>
      </c>
      <c r="J5" s="22" t="s">
        <v>110</v>
      </c>
    </row>
    <row r="6" spans="1:10" ht="12.75">
      <c r="A6" s="23" t="s">
        <v>111</v>
      </c>
      <c r="B6" s="24" t="s">
        <v>112</v>
      </c>
      <c r="C6" s="236">
        <v>12</v>
      </c>
      <c r="D6" s="149">
        <v>0</v>
      </c>
      <c r="E6" s="149">
        <v>0</v>
      </c>
      <c r="F6" s="127"/>
      <c r="G6" s="149"/>
      <c r="H6" s="237">
        <f aca="true" t="shared" si="0" ref="H6:H32">SUM(C6+D6+E6+G6)</f>
        <v>12</v>
      </c>
      <c r="I6" s="238"/>
      <c r="J6" s="239"/>
    </row>
    <row r="7" spans="1:10" ht="13.5" thickBot="1">
      <c r="A7" s="29"/>
      <c r="B7" s="21" t="s">
        <v>113</v>
      </c>
      <c r="C7" s="240">
        <v>8</v>
      </c>
      <c r="D7" s="152">
        <v>0</v>
      </c>
      <c r="E7" s="152">
        <v>0</v>
      </c>
      <c r="F7" s="130"/>
      <c r="G7" s="152"/>
      <c r="H7" s="241">
        <f t="shared" si="0"/>
        <v>8</v>
      </c>
      <c r="I7" s="152"/>
      <c r="J7" s="242"/>
    </row>
    <row r="8" spans="1:10" ht="12.75">
      <c r="A8" s="33" t="s">
        <v>114</v>
      </c>
      <c r="B8" s="34" t="s">
        <v>115</v>
      </c>
      <c r="C8" s="86">
        <v>8</v>
      </c>
      <c r="D8" s="87">
        <v>0</v>
      </c>
      <c r="E8" s="87">
        <v>13</v>
      </c>
      <c r="F8" s="129"/>
      <c r="G8" s="87"/>
      <c r="H8" s="243">
        <f t="shared" si="0"/>
        <v>21</v>
      </c>
      <c r="I8" s="238"/>
      <c r="J8" s="239"/>
    </row>
    <row r="9" spans="1:10" ht="13.5" thickBot="1">
      <c r="A9" s="29"/>
      <c r="B9" s="21" t="s">
        <v>116</v>
      </c>
      <c r="C9" s="240">
        <v>8</v>
      </c>
      <c r="D9" s="152">
        <v>0</v>
      </c>
      <c r="E9" s="152">
        <v>0</v>
      </c>
      <c r="F9" s="130"/>
      <c r="G9" s="152"/>
      <c r="H9" s="241">
        <f t="shared" si="0"/>
        <v>8</v>
      </c>
      <c r="I9" s="152"/>
      <c r="J9" s="242"/>
    </row>
    <row r="10" spans="1:10" ht="12.75">
      <c r="A10" s="33" t="s">
        <v>117</v>
      </c>
      <c r="B10" s="34" t="s">
        <v>118</v>
      </c>
      <c r="C10" s="86">
        <v>4</v>
      </c>
      <c r="D10" s="87">
        <v>0</v>
      </c>
      <c r="E10" s="87">
        <v>37</v>
      </c>
      <c r="F10" s="129"/>
      <c r="G10" s="87"/>
      <c r="H10" s="243">
        <f t="shared" si="0"/>
        <v>41</v>
      </c>
      <c r="I10" s="238">
        <v>24</v>
      </c>
      <c r="J10" s="239">
        <v>24</v>
      </c>
    </row>
    <row r="11" spans="1:10" ht="12.75">
      <c r="A11" s="33"/>
      <c r="B11" s="34" t="s">
        <v>119</v>
      </c>
      <c r="C11" s="86">
        <v>8</v>
      </c>
      <c r="D11" s="87">
        <v>0</v>
      </c>
      <c r="E11" s="87">
        <v>24</v>
      </c>
      <c r="F11" s="129"/>
      <c r="G11" s="87"/>
      <c r="H11" s="243">
        <f t="shared" si="0"/>
        <v>32</v>
      </c>
      <c r="I11" s="87">
        <v>10</v>
      </c>
      <c r="J11" s="244">
        <v>8</v>
      </c>
    </row>
    <row r="12" spans="1:10" ht="13.5" thickBot="1">
      <c r="A12" s="29"/>
      <c r="B12" s="21" t="s">
        <v>120</v>
      </c>
      <c r="C12" s="240">
        <v>8</v>
      </c>
      <c r="D12" s="152">
        <v>0</v>
      </c>
      <c r="E12" s="152">
        <v>14</v>
      </c>
      <c r="F12" s="130"/>
      <c r="G12" s="152"/>
      <c r="H12" s="241">
        <f t="shared" si="0"/>
        <v>22</v>
      </c>
      <c r="I12" s="152"/>
      <c r="J12" s="242"/>
    </row>
    <row r="13" spans="1:10" ht="12.75">
      <c r="A13" s="33" t="s">
        <v>121</v>
      </c>
      <c r="B13" s="34" t="s">
        <v>122</v>
      </c>
      <c r="C13" s="86">
        <v>12</v>
      </c>
      <c r="D13" s="87">
        <v>0</v>
      </c>
      <c r="E13" s="87">
        <v>0</v>
      </c>
      <c r="F13" s="129"/>
      <c r="G13" s="87"/>
      <c r="H13" s="243">
        <f t="shared" si="0"/>
        <v>12</v>
      </c>
      <c r="I13" s="87"/>
      <c r="J13" s="244"/>
    </row>
    <row r="14" spans="1:10" ht="13.5" thickBot="1">
      <c r="A14" s="29"/>
      <c r="B14" s="21" t="s">
        <v>123</v>
      </c>
      <c r="C14" s="240">
        <v>12</v>
      </c>
      <c r="D14" s="152">
        <v>0</v>
      </c>
      <c r="E14" s="152">
        <v>0</v>
      </c>
      <c r="F14" s="130"/>
      <c r="G14" s="152"/>
      <c r="H14" s="241">
        <f t="shared" si="0"/>
        <v>12</v>
      </c>
      <c r="I14" s="152"/>
      <c r="J14" s="242"/>
    </row>
    <row r="15" spans="1:10" ht="12.75">
      <c r="A15" s="33" t="s">
        <v>124</v>
      </c>
      <c r="B15" s="34" t="s">
        <v>125</v>
      </c>
      <c r="C15" s="86">
        <v>8</v>
      </c>
      <c r="D15" s="87">
        <v>0</v>
      </c>
      <c r="E15" s="87">
        <v>3</v>
      </c>
      <c r="F15" s="129"/>
      <c r="G15" s="87"/>
      <c r="H15" s="243">
        <f t="shared" si="0"/>
        <v>11</v>
      </c>
      <c r="I15" s="87"/>
      <c r="J15" s="244"/>
    </row>
    <row r="16" spans="1:12" ht="13.5" thickBot="1">
      <c r="A16" s="29"/>
      <c r="B16" s="21" t="s">
        <v>126</v>
      </c>
      <c r="C16" s="240">
        <v>8</v>
      </c>
      <c r="D16" s="152">
        <v>0</v>
      </c>
      <c r="E16" s="152">
        <v>28</v>
      </c>
      <c r="F16" s="130"/>
      <c r="G16" s="152"/>
      <c r="H16" s="241">
        <f t="shared" si="0"/>
        <v>36</v>
      </c>
      <c r="I16" s="152"/>
      <c r="J16" s="242"/>
      <c r="L16" s="456"/>
    </row>
    <row r="17" spans="1:10" ht="12.75">
      <c r="A17" s="33" t="s">
        <v>127</v>
      </c>
      <c r="B17" s="34" t="s">
        <v>128</v>
      </c>
      <c r="C17" s="86">
        <v>12</v>
      </c>
      <c r="D17" s="87">
        <v>0</v>
      </c>
      <c r="E17" s="87">
        <v>28</v>
      </c>
      <c r="F17" s="129"/>
      <c r="G17" s="87"/>
      <c r="H17" s="243">
        <f t="shared" si="0"/>
        <v>40</v>
      </c>
      <c r="I17" s="87"/>
      <c r="J17" s="244"/>
    </row>
    <row r="18" spans="1:10" ht="13.5" thickBot="1">
      <c r="A18" s="29"/>
      <c r="B18" s="21" t="s">
        <v>129</v>
      </c>
      <c r="C18" s="240">
        <v>4</v>
      </c>
      <c r="D18" s="152">
        <v>0</v>
      </c>
      <c r="E18" s="152">
        <v>16</v>
      </c>
      <c r="F18" s="130"/>
      <c r="G18" s="152"/>
      <c r="H18" s="241">
        <f t="shared" si="0"/>
        <v>20</v>
      </c>
      <c r="I18" s="152"/>
      <c r="J18" s="242"/>
    </row>
    <row r="19" spans="1:10" ht="12.75">
      <c r="A19" s="33" t="s">
        <v>130</v>
      </c>
      <c r="B19" s="34" t="s">
        <v>131</v>
      </c>
      <c r="C19" s="86">
        <v>12</v>
      </c>
      <c r="D19" s="87">
        <v>17</v>
      </c>
      <c r="E19" s="87">
        <v>28</v>
      </c>
      <c r="F19" s="129"/>
      <c r="G19" s="87"/>
      <c r="H19" s="243">
        <f t="shared" si="0"/>
        <v>57</v>
      </c>
      <c r="I19" s="87"/>
      <c r="J19" s="244"/>
    </row>
    <row r="20" spans="1:10" ht="13.5" thickBot="1">
      <c r="A20" s="29"/>
      <c r="B20" s="21" t="s">
        <v>132</v>
      </c>
      <c r="C20" s="240">
        <v>8</v>
      </c>
      <c r="D20" s="152">
        <v>0</v>
      </c>
      <c r="E20" s="152">
        <v>10</v>
      </c>
      <c r="F20" s="130"/>
      <c r="G20" s="152"/>
      <c r="H20" s="241">
        <f t="shared" si="0"/>
        <v>18</v>
      </c>
      <c r="I20" s="152"/>
      <c r="J20" s="242"/>
    </row>
    <row r="21" spans="1:10" ht="12.75">
      <c r="A21" s="33" t="s">
        <v>133</v>
      </c>
      <c r="B21" s="34" t="s">
        <v>134</v>
      </c>
      <c r="C21" s="86">
        <v>8</v>
      </c>
      <c r="D21" s="87">
        <v>0</v>
      </c>
      <c r="E21" s="87">
        <v>0</v>
      </c>
      <c r="F21" s="129"/>
      <c r="G21" s="87"/>
      <c r="H21" s="243">
        <f t="shared" si="0"/>
        <v>8</v>
      </c>
      <c r="I21" s="87"/>
      <c r="J21" s="244"/>
    </row>
    <row r="22" spans="1:10" ht="12.75">
      <c r="A22" s="33"/>
      <c r="B22" s="34" t="s">
        <v>135</v>
      </c>
      <c r="C22" s="86">
        <v>12</v>
      </c>
      <c r="D22" s="87">
        <v>0</v>
      </c>
      <c r="E22" s="87">
        <v>0</v>
      </c>
      <c r="F22" s="129"/>
      <c r="G22" s="87"/>
      <c r="H22" s="243">
        <f t="shared" si="0"/>
        <v>12</v>
      </c>
      <c r="I22" s="238"/>
      <c r="J22" s="239"/>
    </row>
    <row r="23" spans="1:10" ht="13.5" thickBot="1">
      <c r="A23" s="29"/>
      <c r="B23" s="21" t="s">
        <v>136</v>
      </c>
      <c r="C23" s="240">
        <v>8</v>
      </c>
      <c r="D23" s="152">
        <v>0</v>
      </c>
      <c r="E23" s="152">
        <v>14</v>
      </c>
      <c r="F23" s="130"/>
      <c r="G23" s="152"/>
      <c r="H23" s="241">
        <f t="shared" si="0"/>
        <v>22</v>
      </c>
      <c r="I23" s="152"/>
      <c r="J23" s="242"/>
    </row>
    <row r="24" spans="1:10" ht="12.75">
      <c r="A24" s="33" t="s">
        <v>137</v>
      </c>
      <c r="B24" s="34" t="s">
        <v>138</v>
      </c>
      <c r="C24" s="86">
        <v>12</v>
      </c>
      <c r="D24" s="87">
        <v>0</v>
      </c>
      <c r="E24" s="87">
        <v>28</v>
      </c>
      <c r="F24" s="129"/>
      <c r="G24" s="87"/>
      <c r="H24" s="243">
        <f t="shared" si="0"/>
        <v>40</v>
      </c>
      <c r="I24" s="238"/>
      <c r="J24" s="239"/>
    </row>
    <row r="25" spans="1:10" ht="13.5" thickBot="1">
      <c r="A25" s="29"/>
      <c r="B25" s="21" t="s">
        <v>139</v>
      </c>
      <c r="C25" s="240">
        <v>8</v>
      </c>
      <c r="D25" s="152">
        <v>0</v>
      </c>
      <c r="E25" s="152">
        <v>14</v>
      </c>
      <c r="F25" s="130"/>
      <c r="G25" s="152"/>
      <c r="H25" s="241">
        <f t="shared" si="0"/>
        <v>22</v>
      </c>
      <c r="I25" s="152"/>
      <c r="J25" s="242"/>
    </row>
    <row r="26" spans="1:10" ht="12.75">
      <c r="A26" s="33" t="s">
        <v>140</v>
      </c>
      <c r="B26" s="34" t="s">
        <v>141</v>
      </c>
      <c r="C26" s="86">
        <v>8</v>
      </c>
      <c r="D26" s="87">
        <v>0</v>
      </c>
      <c r="E26" s="87">
        <v>42</v>
      </c>
      <c r="F26" s="129"/>
      <c r="G26" s="87"/>
      <c r="H26" s="243">
        <f t="shared" si="0"/>
        <v>50</v>
      </c>
      <c r="I26" s="238"/>
      <c r="J26" s="239"/>
    </row>
    <row r="27" spans="1:10" ht="13.5" thickBot="1">
      <c r="A27" s="29"/>
      <c r="B27" s="21" t="s">
        <v>142</v>
      </c>
      <c r="C27" s="240">
        <v>8</v>
      </c>
      <c r="D27" s="152">
        <v>70</v>
      </c>
      <c r="E27" s="152">
        <v>17.5</v>
      </c>
      <c r="F27" s="130"/>
      <c r="G27" s="152"/>
      <c r="H27" s="241">
        <f t="shared" si="0"/>
        <v>95.5</v>
      </c>
      <c r="I27" s="152">
        <v>49</v>
      </c>
      <c r="J27" s="242">
        <v>42</v>
      </c>
    </row>
    <row r="28" spans="1:10" ht="12.75">
      <c r="A28" s="33" t="s">
        <v>143</v>
      </c>
      <c r="B28" s="34" t="s">
        <v>144</v>
      </c>
      <c r="C28" s="86">
        <v>12</v>
      </c>
      <c r="D28" s="87">
        <v>60</v>
      </c>
      <c r="E28" s="87">
        <v>24.5</v>
      </c>
      <c r="F28" s="129"/>
      <c r="G28" s="87"/>
      <c r="H28" s="243">
        <f t="shared" si="0"/>
        <v>96.5</v>
      </c>
      <c r="I28" s="238">
        <v>44</v>
      </c>
      <c r="J28" s="239">
        <v>48</v>
      </c>
    </row>
    <row r="29" spans="1:10" ht="13.5" thickBot="1">
      <c r="A29" s="29"/>
      <c r="B29" s="21" t="s">
        <v>145</v>
      </c>
      <c r="C29" s="240">
        <v>12</v>
      </c>
      <c r="D29" s="152">
        <v>20</v>
      </c>
      <c r="E29" s="152">
        <v>0</v>
      </c>
      <c r="F29" s="130"/>
      <c r="G29" s="152"/>
      <c r="H29" s="241">
        <f t="shared" si="0"/>
        <v>32</v>
      </c>
      <c r="I29" s="152"/>
      <c r="J29" s="242"/>
    </row>
    <row r="30" spans="1:10" ht="12.75">
      <c r="A30" s="33" t="s">
        <v>146</v>
      </c>
      <c r="B30" s="34" t="s">
        <v>147</v>
      </c>
      <c r="C30" s="86">
        <v>8</v>
      </c>
      <c r="D30" s="87">
        <v>28</v>
      </c>
      <c r="E30" s="87">
        <v>0</v>
      </c>
      <c r="F30" s="129" t="s">
        <v>66</v>
      </c>
      <c r="G30" s="87">
        <v>0.5</v>
      </c>
      <c r="H30" s="243">
        <f t="shared" si="0"/>
        <v>36.5</v>
      </c>
      <c r="I30" s="238"/>
      <c r="J30" s="239"/>
    </row>
    <row r="31" spans="1:10" ht="13.5" thickBot="1">
      <c r="A31" s="29"/>
      <c r="B31" s="21" t="s">
        <v>148</v>
      </c>
      <c r="C31" s="240">
        <v>12</v>
      </c>
      <c r="D31" s="152">
        <v>0</v>
      </c>
      <c r="E31" s="152">
        <v>0</v>
      </c>
      <c r="F31" s="130"/>
      <c r="G31" s="152"/>
      <c r="H31" s="241">
        <f t="shared" si="0"/>
        <v>12</v>
      </c>
      <c r="I31" s="152"/>
      <c r="J31" s="242"/>
    </row>
    <row r="32" spans="1:10" ht="13.5" thickBot="1">
      <c r="A32" s="39" t="s">
        <v>107</v>
      </c>
      <c r="B32" s="40"/>
      <c r="C32" s="29">
        <f>SUM(C6:C31)</f>
        <v>240</v>
      </c>
      <c r="D32" s="21">
        <f>SUM(D6:D31)</f>
        <v>195</v>
      </c>
      <c r="E32" s="21">
        <f>SUM(E6:E31)</f>
        <v>341</v>
      </c>
      <c r="F32" s="134"/>
      <c r="G32" s="21">
        <f>SUM(G6:G31)</f>
        <v>0.5</v>
      </c>
      <c r="H32" s="241">
        <f t="shared" si="0"/>
        <v>776.5</v>
      </c>
      <c r="I32" s="21">
        <f>SUM(I6:I31)</f>
        <v>127</v>
      </c>
      <c r="J32" s="32">
        <f>SUM(J6:J31)</f>
        <v>122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L1" sqref="L1"/>
      <selection pane="bottomLeft" activeCell="A1" sqref="A1"/>
    </sheetView>
  </sheetViews>
  <sheetFormatPr defaultColWidth="11.00390625" defaultRowHeight="12.75"/>
  <cols>
    <col min="1" max="2" width="10.75390625" style="246" customWidth="1"/>
    <col min="3" max="11" width="9.75390625" style="246" customWidth="1"/>
    <col min="12" max="13" width="10.75390625" style="246" customWidth="1"/>
    <col min="14" max="14" width="9.75390625" style="246" customWidth="1"/>
    <col min="15" max="16384" width="10.75390625" style="246" customWidth="1"/>
  </cols>
  <sheetData>
    <row r="1" spans="1:8" ht="15.75">
      <c r="A1" s="245" t="s">
        <v>94</v>
      </c>
      <c r="H1" s="247" t="s">
        <v>67</v>
      </c>
    </row>
    <row r="2" spans="1:8" ht="15.75">
      <c r="A2" s="245" t="s">
        <v>96</v>
      </c>
      <c r="H2" s="247" t="s">
        <v>68</v>
      </c>
    </row>
    <row r="3" ht="12.75" thickBot="1">
      <c r="C3" s="463"/>
    </row>
    <row r="4" spans="1:14" ht="15">
      <c r="A4" s="248"/>
      <c r="B4" s="249"/>
      <c r="C4" s="250" t="s">
        <v>69</v>
      </c>
      <c r="D4" s="251"/>
      <c r="E4" s="252"/>
      <c r="F4" s="250" t="s">
        <v>70</v>
      </c>
      <c r="G4" s="251"/>
      <c r="H4" s="252"/>
      <c r="I4" s="250" t="s">
        <v>71</v>
      </c>
      <c r="J4" s="251"/>
      <c r="K4" s="252"/>
      <c r="L4" s="250" t="s">
        <v>72</v>
      </c>
      <c r="M4" s="251"/>
      <c r="N4" s="252"/>
    </row>
    <row r="5" spans="1:14" ht="12">
      <c r="A5" s="253" t="s">
        <v>99</v>
      </c>
      <c r="B5" s="254" t="s">
        <v>100</v>
      </c>
      <c r="C5" s="255" t="s">
        <v>109</v>
      </c>
      <c r="D5" s="256" t="s">
        <v>108</v>
      </c>
      <c r="E5" s="257"/>
      <c r="F5" s="255" t="s">
        <v>109</v>
      </c>
      <c r="G5" s="256" t="s">
        <v>108</v>
      </c>
      <c r="H5" s="257"/>
      <c r="I5" s="255" t="s">
        <v>109</v>
      </c>
      <c r="J5" s="256" t="s">
        <v>108</v>
      </c>
      <c r="K5" s="257"/>
      <c r="L5" s="255" t="s">
        <v>109</v>
      </c>
      <c r="M5" s="256" t="s">
        <v>108</v>
      </c>
      <c r="N5" s="257"/>
    </row>
    <row r="6" spans="1:14" ht="12.75" thickBot="1">
      <c r="A6" s="253"/>
      <c r="B6" s="254"/>
      <c r="C6" s="253" t="s">
        <v>73</v>
      </c>
      <c r="D6" s="258" t="s">
        <v>109</v>
      </c>
      <c r="E6" s="259" t="s">
        <v>110</v>
      </c>
      <c r="F6" s="253" t="s">
        <v>73</v>
      </c>
      <c r="G6" s="258" t="s">
        <v>109</v>
      </c>
      <c r="H6" s="259" t="s">
        <v>110</v>
      </c>
      <c r="I6" s="253" t="s">
        <v>73</v>
      </c>
      <c r="J6" s="258" t="s">
        <v>109</v>
      </c>
      <c r="K6" s="259" t="s">
        <v>110</v>
      </c>
      <c r="L6" s="253" t="s">
        <v>73</v>
      </c>
      <c r="M6" s="258" t="s">
        <v>109</v>
      </c>
      <c r="N6" s="259" t="s">
        <v>110</v>
      </c>
    </row>
    <row r="7" spans="1:14" ht="16.5" customHeight="1">
      <c r="A7" s="260" t="s">
        <v>111</v>
      </c>
      <c r="B7" s="261" t="s">
        <v>112</v>
      </c>
      <c r="C7" s="262">
        <v>32.25</v>
      </c>
      <c r="D7" s="263">
        <v>0</v>
      </c>
      <c r="E7" s="264">
        <v>0</v>
      </c>
      <c r="F7" s="262">
        <f>'Temps de travaux généraux'!$H$6</f>
        <v>12</v>
      </c>
      <c r="G7" s="263">
        <f>'Temps de travaux généraux'!$I$6</f>
        <v>0</v>
      </c>
      <c r="H7" s="264">
        <f>'Temps de travaux généraux'!$J$6</f>
        <v>0</v>
      </c>
      <c r="I7" s="262">
        <f>SUM('Alimentation élevages et Temps'!$L$6)</f>
        <v>14</v>
      </c>
      <c r="J7" s="263">
        <v>0</v>
      </c>
      <c r="K7" s="264">
        <v>0</v>
      </c>
      <c r="L7" s="262">
        <f aca="true" t="shared" si="0" ref="L7:N32">SUM(C7,F7,I7)</f>
        <v>58.25</v>
      </c>
      <c r="M7" s="263">
        <f t="shared" si="0"/>
        <v>0</v>
      </c>
      <c r="N7" s="264">
        <f t="shared" si="0"/>
        <v>0</v>
      </c>
    </row>
    <row r="8" spans="1:14" ht="16.5" customHeight="1" thickBot="1">
      <c r="A8" s="265"/>
      <c r="B8" s="266" t="s">
        <v>113</v>
      </c>
      <c r="C8" s="267">
        <v>35.5</v>
      </c>
      <c r="D8" s="268">
        <v>0</v>
      </c>
      <c r="E8" s="269">
        <v>0</v>
      </c>
      <c r="F8" s="267">
        <f>'Temps de travaux généraux'!$H$7</f>
        <v>8</v>
      </c>
      <c r="G8" s="268">
        <f>'Temps de travaux généraux'!$I$7</f>
        <v>0</v>
      </c>
      <c r="H8" s="269">
        <f>'Temps de travaux généraux'!$J$7</f>
        <v>0</v>
      </c>
      <c r="I8" s="267">
        <f>SUM('Alimentation élevages et Temps'!$L$7)</f>
        <v>14</v>
      </c>
      <c r="J8" s="268">
        <v>0</v>
      </c>
      <c r="K8" s="269">
        <v>0</v>
      </c>
      <c r="L8" s="267">
        <f t="shared" si="0"/>
        <v>57.5</v>
      </c>
      <c r="M8" s="268">
        <f t="shared" si="0"/>
        <v>0</v>
      </c>
      <c r="N8" s="269">
        <f t="shared" si="0"/>
        <v>0</v>
      </c>
    </row>
    <row r="9" spans="1:14" ht="16.5" customHeight="1">
      <c r="A9" s="270" t="s">
        <v>114</v>
      </c>
      <c r="B9" s="271" t="s">
        <v>115</v>
      </c>
      <c r="C9" s="272">
        <v>46.25</v>
      </c>
      <c r="D9" s="273">
        <v>0</v>
      </c>
      <c r="E9" s="274">
        <v>0</v>
      </c>
      <c r="F9" s="272">
        <f>'Temps de travaux généraux'!$H$8</f>
        <v>21</v>
      </c>
      <c r="G9" s="273">
        <f>'Temps de travaux généraux'!$I$8</f>
        <v>0</v>
      </c>
      <c r="H9" s="274">
        <f>'Temps de travaux généraux'!$J$8</f>
        <v>0</v>
      </c>
      <c r="I9" s="272">
        <f>SUM('Alimentation élevages et Temps'!$L$8)</f>
        <v>14</v>
      </c>
      <c r="J9" s="273">
        <v>0</v>
      </c>
      <c r="K9" s="274">
        <v>0</v>
      </c>
      <c r="L9" s="272">
        <f t="shared" si="0"/>
        <v>81.25</v>
      </c>
      <c r="M9" s="273">
        <f t="shared" si="0"/>
        <v>0</v>
      </c>
      <c r="N9" s="274">
        <f t="shared" si="0"/>
        <v>0</v>
      </c>
    </row>
    <row r="10" spans="1:14" ht="16.5" customHeight="1" thickBot="1">
      <c r="A10" s="265"/>
      <c r="B10" s="266" t="s">
        <v>116</v>
      </c>
      <c r="C10" s="267">
        <v>65</v>
      </c>
      <c r="D10" s="268">
        <v>0</v>
      </c>
      <c r="E10" s="269">
        <v>0</v>
      </c>
      <c r="F10" s="267">
        <f>'Temps de travaux généraux'!$H$9</f>
        <v>8</v>
      </c>
      <c r="G10" s="268">
        <f>'Temps de travaux généraux'!$I$9</f>
        <v>0</v>
      </c>
      <c r="H10" s="269">
        <f>'Temps de travaux généraux'!$J$9</f>
        <v>0</v>
      </c>
      <c r="I10" s="267">
        <f>SUM('Alimentation élevages et Temps'!$L$9)</f>
        <v>14</v>
      </c>
      <c r="J10" s="268">
        <v>0</v>
      </c>
      <c r="K10" s="269">
        <v>0</v>
      </c>
      <c r="L10" s="267">
        <f t="shared" si="0"/>
        <v>87</v>
      </c>
      <c r="M10" s="268">
        <f t="shared" si="0"/>
        <v>0</v>
      </c>
      <c r="N10" s="269">
        <f t="shared" si="0"/>
        <v>0</v>
      </c>
    </row>
    <row r="11" spans="1:14" ht="16.5" customHeight="1">
      <c r="A11" s="270" t="s">
        <v>117</v>
      </c>
      <c r="B11" s="271" t="s">
        <v>118</v>
      </c>
      <c r="C11" s="272">
        <v>17</v>
      </c>
      <c r="D11" s="273">
        <v>0</v>
      </c>
      <c r="E11" s="274">
        <v>0</v>
      </c>
      <c r="F11" s="272">
        <f>'Temps de travaux généraux'!$H$10</f>
        <v>41</v>
      </c>
      <c r="G11" s="273">
        <f>'Temps de travaux généraux'!$I$10</f>
        <v>24</v>
      </c>
      <c r="H11" s="274">
        <f>'Temps de travaux généraux'!$J$10</f>
        <v>24</v>
      </c>
      <c r="I11" s="272">
        <f>SUM('Alimentation élevages et Temps'!$L$10)</f>
        <v>14</v>
      </c>
      <c r="J11" s="273">
        <v>0</v>
      </c>
      <c r="K11" s="274">
        <v>0</v>
      </c>
      <c r="L11" s="272">
        <f t="shared" si="0"/>
        <v>72</v>
      </c>
      <c r="M11" s="273">
        <f t="shared" si="0"/>
        <v>24</v>
      </c>
      <c r="N11" s="274">
        <f t="shared" si="0"/>
        <v>24</v>
      </c>
    </row>
    <row r="12" spans="1:14" ht="16.5" customHeight="1">
      <c r="A12" s="270"/>
      <c r="B12" s="271" t="s">
        <v>119</v>
      </c>
      <c r="C12" s="272">
        <v>13</v>
      </c>
      <c r="D12" s="273">
        <v>0</v>
      </c>
      <c r="E12" s="274">
        <v>0</v>
      </c>
      <c r="F12" s="272">
        <f>'Temps de travaux généraux'!$H$11</f>
        <v>32</v>
      </c>
      <c r="G12" s="273">
        <f>'Temps de travaux généraux'!$I$11</f>
        <v>10</v>
      </c>
      <c r="H12" s="274">
        <f>'Temps de travaux généraux'!$J$11</f>
        <v>8</v>
      </c>
      <c r="I12" s="272">
        <f>SUM('Alimentation élevages et Temps'!$L$11)</f>
        <v>15</v>
      </c>
      <c r="J12" s="273">
        <v>0</v>
      </c>
      <c r="K12" s="274">
        <v>0</v>
      </c>
      <c r="L12" s="272">
        <f t="shared" si="0"/>
        <v>60</v>
      </c>
      <c r="M12" s="273">
        <f t="shared" si="0"/>
        <v>10</v>
      </c>
      <c r="N12" s="274">
        <f t="shared" si="0"/>
        <v>8</v>
      </c>
    </row>
    <row r="13" spans="1:14" ht="16.5" customHeight="1" thickBot="1">
      <c r="A13" s="265"/>
      <c r="B13" s="266" t="s">
        <v>120</v>
      </c>
      <c r="C13" s="267">
        <v>11</v>
      </c>
      <c r="D13" s="268">
        <v>0</v>
      </c>
      <c r="E13" s="269">
        <v>0</v>
      </c>
      <c r="F13" s="267">
        <f>'Temps de travaux généraux'!$H$12</f>
        <v>22</v>
      </c>
      <c r="G13" s="268">
        <f>'Temps de travaux généraux'!$I$12</f>
        <v>0</v>
      </c>
      <c r="H13" s="269">
        <f>'Temps de travaux généraux'!$J$12</f>
        <v>0</v>
      </c>
      <c r="I13" s="267">
        <f>SUM('Alimentation élevages et Temps'!$L$12)</f>
        <v>14</v>
      </c>
      <c r="J13" s="268">
        <v>0</v>
      </c>
      <c r="K13" s="269">
        <v>0</v>
      </c>
      <c r="L13" s="267">
        <f t="shared" si="0"/>
        <v>47</v>
      </c>
      <c r="M13" s="268">
        <f t="shared" si="0"/>
        <v>0</v>
      </c>
      <c r="N13" s="269">
        <f t="shared" si="0"/>
        <v>0</v>
      </c>
    </row>
    <row r="14" spans="1:14" ht="16.5" customHeight="1">
      <c r="A14" s="270" t="s">
        <v>121</v>
      </c>
      <c r="B14" s="271" t="s">
        <v>122</v>
      </c>
      <c r="C14" s="272">
        <v>16.25</v>
      </c>
      <c r="D14" s="273">
        <v>0</v>
      </c>
      <c r="E14" s="274">
        <v>0</v>
      </c>
      <c r="F14" s="272">
        <f>'Temps de travaux généraux'!$H$13</f>
        <v>12</v>
      </c>
      <c r="G14" s="273">
        <f>'Temps de travaux généraux'!$I$13</f>
        <v>0</v>
      </c>
      <c r="H14" s="274">
        <f>'Temps de travaux généraux'!$J$13</f>
        <v>0</v>
      </c>
      <c r="I14" s="272">
        <f>SUM('Alimentation élevages et Temps'!$L$13)</f>
        <v>14</v>
      </c>
      <c r="J14" s="273">
        <v>0</v>
      </c>
      <c r="K14" s="274">
        <v>0</v>
      </c>
      <c r="L14" s="272">
        <f t="shared" si="0"/>
        <v>42.25</v>
      </c>
      <c r="M14" s="273">
        <f t="shared" si="0"/>
        <v>0</v>
      </c>
      <c r="N14" s="274">
        <f t="shared" si="0"/>
        <v>0</v>
      </c>
    </row>
    <row r="15" spans="1:14" ht="16.5" customHeight="1" thickBot="1">
      <c r="A15" s="265"/>
      <c r="B15" s="266" t="s">
        <v>123</v>
      </c>
      <c r="C15" s="267">
        <v>32.25</v>
      </c>
      <c r="D15" s="268">
        <v>0</v>
      </c>
      <c r="E15" s="269">
        <v>0</v>
      </c>
      <c r="F15" s="267">
        <f>'Temps de travaux généraux'!$H$14</f>
        <v>12</v>
      </c>
      <c r="G15" s="268">
        <f>'Temps de travaux généraux'!$I$14</f>
        <v>0</v>
      </c>
      <c r="H15" s="269">
        <f>'Temps de travaux généraux'!$J$14</f>
        <v>0</v>
      </c>
      <c r="I15" s="267">
        <f>SUM('Alimentation élevages et Temps'!$L$14)</f>
        <v>14</v>
      </c>
      <c r="J15" s="268">
        <v>0</v>
      </c>
      <c r="K15" s="269">
        <v>0</v>
      </c>
      <c r="L15" s="267">
        <f t="shared" si="0"/>
        <v>58.25</v>
      </c>
      <c r="M15" s="268">
        <f t="shared" si="0"/>
        <v>0</v>
      </c>
      <c r="N15" s="269">
        <f t="shared" si="0"/>
        <v>0</v>
      </c>
    </row>
    <row r="16" spans="1:14" ht="16.5" customHeight="1">
      <c r="A16" s="270" t="s">
        <v>124</v>
      </c>
      <c r="B16" s="271" t="s">
        <v>125</v>
      </c>
      <c r="C16" s="272">
        <v>19</v>
      </c>
      <c r="D16" s="273">
        <v>0</v>
      </c>
      <c r="E16" s="274">
        <v>0</v>
      </c>
      <c r="F16" s="272">
        <f>'Temps de travaux généraux'!$H$15</f>
        <v>11</v>
      </c>
      <c r="G16" s="273">
        <f>'Temps de travaux généraux'!$I$15</f>
        <v>0</v>
      </c>
      <c r="H16" s="274">
        <f>'Temps de travaux généraux'!$J$15</f>
        <v>0</v>
      </c>
      <c r="I16" s="272">
        <f>SUM('Alimentation élevages et Temps'!$L$15)</f>
        <v>14</v>
      </c>
      <c r="J16" s="273">
        <v>0</v>
      </c>
      <c r="K16" s="274">
        <v>0</v>
      </c>
      <c r="L16" s="455">
        <f t="shared" si="0"/>
        <v>44</v>
      </c>
      <c r="M16" s="273">
        <f t="shared" si="0"/>
        <v>0</v>
      </c>
      <c r="N16" s="274">
        <f t="shared" si="0"/>
        <v>0</v>
      </c>
    </row>
    <row r="17" spans="1:14" ht="16.5" customHeight="1" thickBot="1">
      <c r="A17" s="265"/>
      <c r="B17" s="266" t="s">
        <v>126</v>
      </c>
      <c r="C17" s="267">
        <v>7.25</v>
      </c>
      <c r="D17" s="268">
        <v>0</v>
      </c>
      <c r="E17" s="269">
        <v>0</v>
      </c>
      <c r="F17" s="267">
        <f>'Temps de travaux généraux'!$H$16</f>
        <v>36</v>
      </c>
      <c r="G17" s="268">
        <f>'Temps de travaux généraux'!$I$16</f>
        <v>0</v>
      </c>
      <c r="H17" s="269">
        <f>'Temps de travaux généraux'!$J$16</f>
        <v>0</v>
      </c>
      <c r="I17" s="267">
        <f>SUM('Alimentation élevages et Temps'!$L$16)</f>
        <v>14</v>
      </c>
      <c r="J17" s="268">
        <v>0</v>
      </c>
      <c r="K17" s="269">
        <v>0</v>
      </c>
      <c r="L17" s="267">
        <f t="shared" si="0"/>
        <v>57.25</v>
      </c>
      <c r="M17" s="268">
        <f t="shared" si="0"/>
        <v>0</v>
      </c>
      <c r="N17" s="269">
        <f t="shared" si="0"/>
        <v>0</v>
      </c>
    </row>
    <row r="18" spans="1:14" ht="16.5" customHeight="1">
      <c r="A18" s="270" t="s">
        <v>127</v>
      </c>
      <c r="B18" s="271" t="s">
        <v>128</v>
      </c>
      <c r="C18" s="272">
        <v>16.75</v>
      </c>
      <c r="D18" s="273">
        <v>0</v>
      </c>
      <c r="E18" s="274">
        <v>0</v>
      </c>
      <c r="F18" s="272">
        <f>'Temps de travaux généraux'!$H$17</f>
        <v>40</v>
      </c>
      <c r="G18" s="273">
        <f>'Temps de travaux généraux'!$I$17</f>
        <v>0</v>
      </c>
      <c r="H18" s="274">
        <f>'Temps de travaux généraux'!$J$17</f>
        <v>0</v>
      </c>
      <c r="I18" s="272">
        <f>SUM('Alimentation élevages et Temps'!$L$17)</f>
        <v>14</v>
      </c>
      <c r="J18" s="273">
        <v>0</v>
      </c>
      <c r="K18" s="274">
        <v>0</v>
      </c>
      <c r="L18" s="272">
        <f t="shared" si="0"/>
        <v>70.75</v>
      </c>
      <c r="M18" s="273">
        <f t="shared" si="0"/>
        <v>0</v>
      </c>
      <c r="N18" s="274">
        <f t="shared" si="0"/>
        <v>0</v>
      </c>
    </row>
    <row r="19" spans="1:14" ht="16.5" customHeight="1" thickBot="1">
      <c r="A19" s="265"/>
      <c r="B19" s="266" t="s">
        <v>129</v>
      </c>
      <c r="C19" s="267">
        <v>1.75</v>
      </c>
      <c r="D19" s="268">
        <v>0</v>
      </c>
      <c r="E19" s="269">
        <v>0</v>
      </c>
      <c r="F19" s="267">
        <f>'Temps de travaux généraux'!$H$18</f>
        <v>20</v>
      </c>
      <c r="G19" s="268">
        <f>'Temps de travaux généraux'!$I$18</f>
        <v>0</v>
      </c>
      <c r="H19" s="269">
        <f>'Temps de travaux généraux'!$J$18</f>
        <v>0</v>
      </c>
      <c r="I19" s="267">
        <f>SUM('Alimentation élevages et Temps'!$L$18)</f>
        <v>14</v>
      </c>
      <c r="J19" s="268">
        <v>0</v>
      </c>
      <c r="K19" s="269">
        <v>0</v>
      </c>
      <c r="L19" s="267">
        <f t="shared" si="0"/>
        <v>35.75</v>
      </c>
      <c r="M19" s="268">
        <f t="shared" si="0"/>
        <v>0</v>
      </c>
      <c r="N19" s="269">
        <f t="shared" si="0"/>
        <v>0</v>
      </c>
    </row>
    <row r="20" spans="1:14" ht="16.5" customHeight="1">
      <c r="A20" s="270" t="s">
        <v>130</v>
      </c>
      <c r="B20" s="271" t="s">
        <v>131</v>
      </c>
      <c r="C20" s="272">
        <v>0.25</v>
      </c>
      <c r="D20" s="273">
        <v>0</v>
      </c>
      <c r="E20" s="274">
        <v>0</v>
      </c>
      <c r="F20" s="272">
        <f>'Temps de travaux généraux'!$H$19</f>
        <v>57</v>
      </c>
      <c r="G20" s="273">
        <f>'Temps de travaux généraux'!$I$19</f>
        <v>0</v>
      </c>
      <c r="H20" s="274">
        <f>'Temps de travaux généraux'!$J$19</f>
        <v>0</v>
      </c>
      <c r="I20" s="272">
        <f>SUM('Alimentation élevages et Temps'!$L$19)</f>
        <v>14</v>
      </c>
      <c r="J20" s="273">
        <v>0</v>
      </c>
      <c r="K20" s="274">
        <v>0</v>
      </c>
      <c r="L20" s="272">
        <f t="shared" si="0"/>
        <v>71.25</v>
      </c>
      <c r="M20" s="273">
        <f t="shared" si="0"/>
        <v>0</v>
      </c>
      <c r="N20" s="274">
        <f t="shared" si="0"/>
        <v>0</v>
      </c>
    </row>
    <row r="21" spans="1:14" ht="16.5" customHeight="1" thickBot="1">
      <c r="A21" s="265"/>
      <c r="B21" s="266" t="s">
        <v>132</v>
      </c>
      <c r="C21" s="267">
        <v>9</v>
      </c>
      <c r="D21" s="268">
        <v>0</v>
      </c>
      <c r="E21" s="269">
        <v>0</v>
      </c>
      <c r="F21" s="267">
        <f>'Temps de travaux généraux'!$H$20</f>
        <v>18</v>
      </c>
      <c r="G21" s="268">
        <f>'Temps de travaux généraux'!$I$20</f>
        <v>0</v>
      </c>
      <c r="H21" s="269">
        <f>'Temps de travaux généraux'!$J$20</f>
        <v>0</v>
      </c>
      <c r="I21" s="267">
        <f>SUM('Alimentation élevages et Temps'!$L$20)</f>
        <v>14</v>
      </c>
      <c r="J21" s="268">
        <v>0</v>
      </c>
      <c r="K21" s="269">
        <v>0</v>
      </c>
      <c r="L21" s="267">
        <f t="shared" si="0"/>
        <v>41</v>
      </c>
      <c r="M21" s="268">
        <f t="shared" si="0"/>
        <v>0</v>
      </c>
      <c r="N21" s="269">
        <f t="shared" si="0"/>
        <v>0</v>
      </c>
    </row>
    <row r="22" spans="1:14" ht="16.5" customHeight="1">
      <c r="A22" s="270" t="s">
        <v>133</v>
      </c>
      <c r="B22" s="271" t="s">
        <v>134</v>
      </c>
      <c r="C22" s="272">
        <v>8.75</v>
      </c>
      <c r="D22" s="273">
        <v>0</v>
      </c>
      <c r="E22" s="274">
        <v>0</v>
      </c>
      <c r="F22" s="272">
        <f>'Temps de travaux généraux'!$H$21</f>
        <v>8</v>
      </c>
      <c r="G22" s="273">
        <f>'Temps de travaux généraux'!$I$21</f>
        <v>0</v>
      </c>
      <c r="H22" s="274">
        <f>'Temps de travaux généraux'!$J$21</f>
        <v>0</v>
      </c>
      <c r="I22" s="272">
        <f>SUM('Alimentation élevages et Temps'!$L$21)</f>
        <v>14</v>
      </c>
      <c r="J22" s="273">
        <v>0</v>
      </c>
      <c r="K22" s="274">
        <v>0</v>
      </c>
      <c r="L22" s="272">
        <f t="shared" si="0"/>
        <v>30.75</v>
      </c>
      <c r="M22" s="273">
        <f t="shared" si="0"/>
        <v>0</v>
      </c>
      <c r="N22" s="274">
        <f t="shared" si="0"/>
        <v>0</v>
      </c>
    </row>
    <row r="23" spans="1:14" ht="16.5" customHeight="1">
      <c r="A23" s="270"/>
      <c r="B23" s="271" t="s">
        <v>135</v>
      </c>
      <c r="C23" s="272">
        <v>6.75</v>
      </c>
      <c r="D23" s="273">
        <v>0</v>
      </c>
      <c r="E23" s="274">
        <v>0</v>
      </c>
      <c r="F23" s="272">
        <f>'Temps de travaux généraux'!$H$22</f>
        <v>12</v>
      </c>
      <c r="G23" s="273">
        <f>'Temps de travaux généraux'!$I$22</f>
        <v>0</v>
      </c>
      <c r="H23" s="274">
        <f>'Temps de travaux généraux'!$J$22</f>
        <v>0</v>
      </c>
      <c r="I23" s="272">
        <f>SUM('Alimentation élevages et Temps'!$L$22)</f>
        <v>14</v>
      </c>
      <c r="J23" s="273">
        <v>0</v>
      </c>
      <c r="K23" s="274">
        <v>0</v>
      </c>
      <c r="L23" s="272">
        <f t="shared" si="0"/>
        <v>32.75</v>
      </c>
      <c r="M23" s="273">
        <f t="shared" si="0"/>
        <v>0</v>
      </c>
      <c r="N23" s="274">
        <f t="shared" si="0"/>
        <v>0</v>
      </c>
    </row>
    <row r="24" spans="1:14" ht="16.5" customHeight="1" thickBot="1">
      <c r="A24" s="265"/>
      <c r="B24" s="266" t="s">
        <v>136</v>
      </c>
      <c r="C24" s="267">
        <v>19</v>
      </c>
      <c r="D24" s="268">
        <v>0</v>
      </c>
      <c r="E24" s="269">
        <v>0</v>
      </c>
      <c r="F24" s="267">
        <f>'Temps de travaux généraux'!$H$23</f>
        <v>22</v>
      </c>
      <c r="G24" s="268">
        <f>'Temps de travaux généraux'!$I$23</f>
        <v>0</v>
      </c>
      <c r="H24" s="269">
        <f>'Temps de travaux généraux'!$J$23</f>
        <v>0</v>
      </c>
      <c r="I24" s="267">
        <f>SUM('Alimentation élevages et Temps'!$L$23)</f>
        <v>14</v>
      </c>
      <c r="J24" s="268">
        <v>0</v>
      </c>
      <c r="K24" s="269">
        <v>0</v>
      </c>
      <c r="L24" s="267">
        <f t="shared" si="0"/>
        <v>55</v>
      </c>
      <c r="M24" s="268">
        <f t="shared" si="0"/>
        <v>0</v>
      </c>
      <c r="N24" s="269">
        <f t="shared" si="0"/>
        <v>0</v>
      </c>
    </row>
    <row r="25" spans="1:14" ht="16.5" customHeight="1">
      <c r="A25" s="270" t="s">
        <v>137</v>
      </c>
      <c r="B25" s="271" t="s">
        <v>138</v>
      </c>
      <c r="C25" s="272">
        <v>13.25</v>
      </c>
      <c r="D25" s="273">
        <v>0</v>
      </c>
      <c r="E25" s="274">
        <v>0</v>
      </c>
      <c r="F25" s="272">
        <f>'Temps de travaux généraux'!$H$24</f>
        <v>40</v>
      </c>
      <c r="G25" s="273">
        <f>'Temps de travaux généraux'!$I$24</f>
        <v>0</v>
      </c>
      <c r="H25" s="274">
        <f>'Temps de travaux généraux'!$J$24</f>
        <v>0</v>
      </c>
      <c r="I25" s="272">
        <f>SUM('Alimentation élevages et Temps'!$L$24)</f>
        <v>14</v>
      </c>
      <c r="J25" s="273">
        <v>0</v>
      </c>
      <c r="K25" s="274">
        <v>0</v>
      </c>
      <c r="L25" s="272">
        <f t="shared" si="0"/>
        <v>67.25</v>
      </c>
      <c r="M25" s="273">
        <f t="shared" si="0"/>
        <v>0</v>
      </c>
      <c r="N25" s="274">
        <f t="shared" si="0"/>
        <v>0</v>
      </c>
    </row>
    <row r="26" spans="1:14" ht="16.5" customHeight="1" thickBot="1">
      <c r="A26" s="265"/>
      <c r="B26" s="266" t="s">
        <v>139</v>
      </c>
      <c r="C26" s="267">
        <v>11</v>
      </c>
      <c r="D26" s="268">
        <v>0</v>
      </c>
      <c r="E26" s="269">
        <v>0</v>
      </c>
      <c r="F26" s="267">
        <f>'Temps de travaux généraux'!$H$25</f>
        <v>22</v>
      </c>
      <c r="G26" s="268">
        <f>'Temps de travaux généraux'!$I$25</f>
        <v>0</v>
      </c>
      <c r="H26" s="269">
        <f>'Temps de travaux généraux'!$J$25</f>
        <v>0</v>
      </c>
      <c r="I26" s="267">
        <f>SUM('Alimentation élevages et Temps'!$L$25)</f>
        <v>14</v>
      </c>
      <c r="J26" s="268">
        <v>0</v>
      </c>
      <c r="K26" s="269">
        <v>0</v>
      </c>
      <c r="L26" s="267">
        <f t="shared" si="0"/>
        <v>47</v>
      </c>
      <c r="M26" s="268">
        <f t="shared" si="0"/>
        <v>0</v>
      </c>
      <c r="N26" s="269">
        <f t="shared" si="0"/>
        <v>0</v>
      </c>
    </row>
    <row r="27" spans="1:14" ht="16.5" customHeight="1">
      <c r="A27" s="270" t="s">
        <v>140</v>
      </c>
      <c r="B27" s="271" t="s">
        <v>141</v>
      </c>
      <c r="C27" s="272">
        <v>8</v>
      </c>
      <c r="D27" s="273">
        <v>0</v>
      </c>
      <c r="E27" s="274">
        <v>0</v>
      </c>
      <c r="F27" s="272">
        <f>'Temps de travaux généraux'!$H$26</f>
        <v>50</v>
      </c>
      <c r="G27" s="273">
        <f>'Temps de travaux généraux'!$I$26</f>
        <v>0</v>
      </c>
      <c r="H27" s="274">
        <f>'Temps de travaux généraux'!$J$26</f>
        <v>0</v>
      </c>
      <c r="I27" s="272">
        <f>SUM('Alimentation élevages et Temps'!$L$26)</f>
        <v>14</v>
      </c>
      <c r="J27" s="273">
        <v>0</v>
      </c>
      <c r="K27" s="274">
        <v>0</v>
      </c>
      <c r="L27" s="272">
        <f t="shared" si="0"/>
        <v>72</v>
      </c>
      <c r="M27" s="273">
        <f t="shared" si="0"/>
        <v>0</v>
      </c>
      <c r="N27" s="274">
        <f t="shared" si="0"/>
        <v>0</v>
      </c>
    </row>
    <row r="28" spans="1:14" ht="16.5" customHeight="1" thickBot="1">
      <c r="A28" s="265"/>
      <c r="B28" s="266" t="s">
        <v>142</v>
      </c>
      <c r="C28" s="267">
        <v>0.25</v>
      </c>
      <c r="D28" s="268">
        <v>0</v>
      </c>
      <c r="E28" s="269">
        <v>0</v>
      </c>
      <c r="F28" s="267">
        <f>'Temps de travaux généraux'!$H$27</f>
        <v>95.5</v>
      </c>
      <c r="G28" s="268">
        <f>'Temps de travaux généraux'!$I$27</f>
        <v>49</v>
      </c>
      <c r="H28" s="269">
        <f>'Temps de travaux généraux'!$J$27</f>
        <v>42</v>
      </c>
      <c r="I28" s="267">
        <f>SUM('Alimentation élevages et Temps'!$L$27)</f>
        <v>14</v>
      </c>
      <c r="J28" s="268">
        <v>0</v>
      </c>
      <c r="K28" s="269">
        <v>0</v>
      </c>
      <c r="L28" s="267">
        <f t="shared" si="0"/>
        <v>109.75</v>
      </c>
      <c r="M28" s="268">
        <f t="shared" si="0"/>
        <v>49</v>
      </c>
      <c r="N28" s="269">
        <f t="shared" si="0"/>
        <v>42</v>
      </c>
    </row>
    <row r="29" spans="1:14" ht="16.5" customHeight="1">
      <c r="A29" s="270" t="s">
        <v>143</v>
      </c>
      <c r="B29" s="271" t="s">
        <v>144</v>
      </c>
      <c r="C29" s="272">
        <v>2</v>
      </c>
      <c r="D29" s="273">
        <v>0</v>
      </c>
      <c r="E29" s="274">
        <v>0</v>
      </c>
      <c r="F29" s="272">
        <f>'Temps de travaux généraux'!$H$28</f>
        <v>96.5</v>
      </c>
      <c r="G29" s="273">
        <f>'Temps de travaux généraux'!$I$28</f>
        <v>44</v>
      </c>
      <c r="H29" s="274">
        <f>'Temps de travaux généraux'!$J$28</f>
        <v>48</v>
      </c>
      <c r="I29" s="272">
        <f>SUM('Alimentation élevages et Temps'!$L$28)</f>
        <v>14</v>
      </c>
      <c r="J29" s="273">
        <v>0</v>
      </c>
      <c r="K29" s="274">
        <v>0</v>
      </c>
      <c r="L29" s="272">
        <f t="shared" si="0"/>
        <v>112.5</v>
      </c>
      <c r="M29" s="273">
        <f t="shared" si="0"/>
        <v>44</v>
      </c>
      <c r="N29" s="274">
        <f t="shared" si="0"/>
        <v>48</v>
      </c>
    </row>
    <row r="30" spans="1:14" ht="16.5" customHeight="1" thickBot="1">
      <c r="A30" s="265"/>
      <c r="B30" s="266" t="s">
        <v>145</v>
      </c>
      <c r="C30" s="267">
        <v>16</v>
      </c>
      <c r="D30" s="268">
        <v>0</v>
      </c>
      <c r="E30" s="269">
        <v>0</v>
      </c>
      <c r="F30" s="267">
        <f>'Temps de travaux généraux'!$H$29</f>
        <v>32</v>
      </c>
      <c r="G30" s="268">
        <f>'Temps de travaux généraux'!$I$29</f>
        <v>0</v>
      </c>
      <c r="H30" s="269">
        <f>'Temps de travaux généraux'!$J$29</f>
        <v>0</v>
      </c>
      <c r="I30" s="267">
        <f>SUM('Alimentation élevages et Temps'!$L$29)</f>
        <v>14</v>
      </c>
      <c r="J30" s="268">
        <v>0</v>
      </c>
      <c r="K30" s="269">
        <v>0</v>
      </c>
      <c r="L30" s="267">
        <f t="shared" si="0"/>
        <v>62</v>
      </c>
      <c r="M30" s="268">
        <f t="shared" si="0"/>
        <v>0</v>
      </c>
      <c r="N30" s="269">
        <f t="shared" si="0"/>
        <v>0</v>
      </c>
    </row>
    <row r="31" spans="1:14" ht="16.5" customHeight="1">
      <c r="A31" s="270" t="s">
        <v>146</v>
      </c>
      <c r="B31" s="271" t="s">
        <v>147</v>
      </c>
      <c r="C31" s="272">
        <v>4.75</v>
      </c>
      <c r="D31" s="273">
        <v>0</v>
      </c>
      <c r="E31" s="274">
        <v>0</v>
      </c>
      <c r="F31" s="272">
        <f>'Temps de travaux généraux'!$H$30</f>
        <v>36.5</v>
      </c>
      <c r="G31" s="273">
        <f>'Temps de travaux généraux'!$I$30</f>
        <v>0</v>
      </c>
      <c r="H31" s="274">
        <f>'Temps de travaux généraux'!$J$30</f>
        <v>0</v>
      </c>
      <c r="I31" s="272">
        <f>SUM('Alimentation élevages et Temps'!$L$30)</f>
        <v>14</v>
      </c>
      <c r="J31" s="273">
        <v>0</v>
      </c>
      <c r="K31" s="274">
        <v>0</v>
      </c>
      <c r="L31" s="272">
        <f t="shared" si="0"/>
        <v>55.25</v>
      </c>
      <c r="M31" s="273">
        <f t="shared" si="0"/>
        <v>0</v>
      </c>
      <c r="N31" s="274">
        <f t="shared" si="0"/>
        <v>0</v>
      </c>
    </row>
    <row r="32" spans="1:14" ht="16.5" customHeight="1" thickBot="1">
      <c r="A32" s="265"/>
      <c r="B32" s="266" t="s">
        <v>148</v>
      </c>
      <c r="C32" s="267">
        <v>8.5</v>
      </c>
      <c r="D32" s="268">
        <v>0</v>
      </c>
      <c r="E32" s="269">
        <v>0</v>
      </c>
      <c r="F32" s="267">
        <f>'Temps de travaux généraux'!$H$31</f>
        <v>12</v>
      </c>
      <c r="G32" s="268">
        <f>'Temps de travaux généraux'!$I$31</f>
        <v>0</v>
      </c>
      <c r="H32" s="269">
        <f>'Temps de travaux généraux'!$J$31</f>
        <v>0</v>
      </c>
      <c r="I32" s="267">
        <f>SUM('Alimentation élevages et Temps'!$L$31)</f>
        <v>14</v>
      </c>
      <c r="J32" s="268">
        <v>0</v>
      </c>
      <c r="K32" s="269">
        <v>0</v>
      </c>
      <c r="L32" s="267">
        <f t="shared" si="0"/>
        <v>34.5</v>
      </c>
      <c r="M32" s="268">
        <f t="shared" si="0"/>
        <v>0</v>
      </c>
      <c r="N32" s="269">
        <f t="shared" si="0"/>
        <v>0</v>
      </c>
    </row>
    <row r="33" spans="1:14" ht="16.5" customHeight="1" thickBot="1">
      <c r="A33" s="267" t="s">
        <v>107</v>
      </c>
      <c r="B33" s="275"/>
      <c r="C33" s="267">
        <f aca="true" t="shared" si="1" ref="C33:N33">SUM(C7:C32)</f>
        <v>420.75</v>
      </c>
      <c r="D33" s="266">
        <f t="shared" si="1"/>
        <v>0</v>
      </c>
      <c r="E33" s="276">
        <f t="shared" si="1"/>
        <v>0</v>
      </c>
      <c r="F33" s="267">
        <f t="shared" si="1"/>
        <v>776.5</v>
      </c>
      <c r="G33" s="266">
        <f t="shared" si="1"/>
        <v>127</v>
      </c>
      <c r="H33" s="276">
        <f t="shared" si="1"/>
        <v>122</v>
      </c>
      <c r="I33" s="267">
        <f t="shared" si="1"/>
        <v>365</v>
      </c>
      <c r="J33" s="266">
        <f t="shared" si="1"/>
        <v>0</v>
      </c>
      <c r="K33" s="276">
        <f t="shared" si="1"/>
        <v>0</v>
      </c>
      <c r="L33" s="267">
        <f t="shared" si="1"/>
        <v>1562.25</v>
      </c>
      <c r="M33" s="266">
        <f t="shared" si="1"/>
        <v>127</v>
      </c>
      <c r="N33" s="276">
        <f t="shared" si="1"/>
        <v>122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77" t="s">
        <v>94</v>
      </c>
      <c r="B1" s="2"/>
      <c r="C1" s="2"/>
      <c r="E1" s="278" t="s">
        <v>74</v>
      </c>
    </row>
    <row r="2" spans="1:8" ht="31.5" customHeight="1" thickBot="1">
      <c r="A2" s="43" t="s">
        <v>96</v>
      </c>
      <c r="B2"/>
      <c r="C2" s="2"/>
      <c r="E2" s="279" t="s">
        <v>75</v>
      </c>
      <c r="H2" s="10" t="s">
        <v>250</v>
      </c>
    </row>
    <row r="3" spans="1:11" ht="21.75" customHeight="1">
      <c r="A3" s="70" t="s">
        <v>99</v>
      </c>
      <c r="B3" s="71" t="s">
        <v>100</v>
      </c>
      <c r="C3" s="280" t="s">
        <v>212</v>
      </c>
      <c r="D3" s="281"/>
      <c r="E3" s="464" t="s">
        <v>69</v>
      </c>
      <c r="F3" s="405"/>
      <c r="G3" s="405"/>
      <c r="H3" s="280" t="s">
        <v>71</v>
      </c>
      <c r="I3" s="405"/>
      <c r="J3" s="280" t="s">
        <v>76</v>
      </c>
      <c r="K3" s="281"/>
    </row>
    <row r="4" spans="1:11" ht="25.5" customHeight="1" thickBot="1">
      <c r="A4" s="282"/>
      <c r="B4" s="283"/>
      <c r="C4" s="284" t="s">
        <v>77</v>
      </c>
      <c r="D4" s="285" t="s">
        <v>78</v>
      </c>
      <c r="E4" s="411" t="s">
        <v>79</v>
      </c>
      <c r="F4" s="411" t="s">
        <v>80</v>
      </c>
      <c r="G4" s="411" t="s">
        <v>81</v>
      </c>
      <c r="H4" s="412" t="s">
        <v>82</v>
      </c>
      <c r="I4" s="411" t="s">
        <v>81</v>
      </c>
      <c r="J4" s="284" t="s">
        <v>83</v>
      </c>
      <c r="K4" s="184" t="s">
        <v>84</v>
      </c>
    </row>
    <row r="5" spans="1:11" ht="21.75" customHeight="1">
      <c r="A5" s="170" t="s">
        <v>111</v>
      </c>
      <c r="B5" s="286" t="s">
        <v>112</v>
      </c>
      <c r="C5" s="287">
        <f>SUM('Récapitulatif des temps globaux'!$L$7-'Récapitulatif des temps globaux'!$M$7+'Récapitulatif des temps globaux'!$N$7)</f>
        <v>58.25</v>
      </c>
      <c r="D5" s="288">
        <f>'Récapitulatif des temps globaux'!$N$7</f>
        <v>0</v>
      </c>
      <c r="E5" s="289">
        <f>'Coût global en intrants'!$O$5</f>
        <v>30.75</v>
      </c>
      <c r="F5" s="289">
        <f>'Coûts de production en eau'!$K$6</f>
        <v>0</v>
      </c>
      <c r="G5" s="59">
        <v>20</v>
      </c>
      <c r="H5" s="465">
        <f>SUM('Alimentation élevages et Temps'!$J$6+'Alimentation élevages et Temps'!$J$39)</f>
        <v>0</v>
      </c>
      <c r="I5" s="59">
        <f>SUM('Dépenses en élevage'!$H$5-'Dépenses en élevage'!$E$5+'Dépenses en élevage'!$H$38-'Dépenses en élevage'!$E$38)</f>
        <v>0</v>
      </c>
      <c r="J5" s="287">
        <f aca="true" t="shared" si="0" ref="J5:J31">SUM(C5,E5:I5)</f>
        <v>109</v>
      </c>
      <c r="K5" s="288">
        <f aca="true" t="shared" si="1" ref="K5:K31">SUM(D5:I5)</f>
        <v>50.75</v>
      </c>
    </row>
    <row r="6" spans="1:11" ht="21.75" customHeight="1" thickBot="1">
      <c r="A6" s="39"/>
      <c r="B6" s="31" t="s">
        <v>113</v>
      </c>
      <c r="C6" s="290">
        <f>SUM('Récapitulatif des temps globaux'!$L$8-'Récapitulatif des temps globaux'!$M$8+'Récapitulatif des temps globaux'!$N$8)</f>
        <v>57.5</v>
      </c>
      <c r="D6" s="291">
        <f>'Récapitulatif des temps globaux'!$N$8</f>
        <v>0</v>
      </c>
      <c r="E6" s="292">
        <f>'Coût global en intrants'!$O$6</f>
        <v>2.3</v>
      </c>
      <c r="F6" s="292">
        <f>'Coûts de production en eau'!$K$7</f>
        <v>0</v>
      </c>
      <c r="G6" s="293" t="s">
        <v>234</v>
      </c>
      <c r="H6" s="466">
        <f>SUM('Alimentation élevages et Temps'!$J$7+'Alimentation élevages et Temps'!$J$40)</f>
        <v>0</v>
      </c>
      <c r="I6" s="293">
        <f>SUM('Dépenses en élevage'!$H$6-'Dépenses en élevage'!$E$6+'Dépenses en élevage'!$H$39-'Dépenses en élevage'!$E$39)</f>
        <v>0</v>
      </c>
      <c r="J6" s="290">
        <f t="shared" si="0"/>
        <v>59.8</v>
      </c>
      <c r="K6" s="291">
        <f t="shared" si="1"/>
        <v>2.3</v>
      </c>
    </row>
    <row r="7" spans="1:11" ht="21.75" customHeight="1">
      <c r="A7" s="179" t="s">
        <v>114</v>
      </c>
      <c r="B7" s="36" t="s">
        <v>115</v>
      </c>
      <c r="C7" s="287">
        <f>SUM('Récapitulatif des temps globaux'!$L$9-'Récapitulatif des temps globaux'!$M$9+'Récapitulatif des temps globaux'!$N$9)</f>
        <v>81.25</v>
      </c>
      <c r="D7" s="288">
        <f>'Récapitulatif des temps globaux'!$N$9</f>
        <v>0</v>
      </c>
      <c r="E7" s="289">
        <f>'Coût global en intrants'!$O$7</f>
        <v>0</v>
      </c>
      <c r="F7" s="289">
        <f>'Coûts de production en eau'!$K$8</f>
        <v>0</v>
      </c>
      <c r="G7" s="59" t="s">
        <v>234</v>
      </c>
      <c r="H7" s="465">
        <f>SUM('Alimentation élevages et Temps'!$J$8+'Alimentation élevages et Temps'!$J$41)</f>
        <v>0</v>
      </c>
      <c r="I7" s="59">
        <f>SUM('Dépenses en élevage'!$H$7-'Dépenses en élevage'!$E$7+'Dépenses en élevage'!$H$40-'Dépenses en élevage'!$E$40)</f>
        <v>0</v>
      </c>
      <c r="J7" s="287">
        <f t="shared" si="0"/>
        <v>81.25</v>
      </c>
      <c r="K7" s="288">
        <f t="shared" si="1"/>
        <v>0</v>
      </c>
    </row>
    <row r="8" spans="1:11" ht="21.75" customHeight="1" thickBot="1">
      <c r="A8" s="39"/>
      <c r="B8" s="31" t="s">
        <v>116</v>
      </c>
      <c r="C8" s="290">
        <f>SUM('Récapitulatif des temps globaux'!$L$10-'Récapitulatif des temps globaux'!$M$10+'Récapitulatif des temps globaux'!$N$10)</f>
        <v>87</v>
      </c>
      <c r="D8" s="291">
        <f>'Récapitulatif des temps globaux'!$N$10</f>
        <v>0</v>
      </c>
      <c r="E8" s="292">
        <f>'Coût global en intrants'!$O$8</f>
        <v>5</v>
      </c>
      <c r="F8" s="292">
        <f>'Coûts de production en eau'!$K$9</f>
        <v>0</v>
      </c>
      <c r="G8" s="293" t="s">
        <v>234</v>
      </c>
      <c r="H8" s="466">
        <f>SUM('Alimentation élevages et Temps'!$J$9+'Alimentation élevages et Temps'!$J$42)</f>
        <v>10</v>
      </c>
      <c r="I8" s="293">
        <f>SUM('Dépenses en élevage'!$H$8-'Dépenses en élevage'!$E$8+'Dépenses en élevage'!$H$41-'Dépenses en élevage'!$E$41)</f>
        <v>0</v>
      </c>
      <c r="J8" s="290">
        <f t="shared" si="0"/>
        <v>102</v>
      </c>
      <c r="K8" s="291">
        <f t="shared" si="1"/>
        <v>15</v>
      </c>
    </row>
    <row r="9" spans="1:11" ht="21.75" customHeight="1">
      <c r="A9" s="179" t="s">
        <v>117</v>
      </c>
      <c r="B9" s="36" t="s">
        <v>118</v>
      </c>
      <c r="C9" s="287">
        <f>SUM('Récapitulatif des temps globaux'!$L$11-'Récapitulatif des temps globaux'!$M$11+'Récapitulatif des temps globaux'!$N$11)</f>
        <v>72</v>
      </c>
      <c r="D9" s="288">
        <f>'Récapitulatif des temps globaux'!$N$11</f>
        <v>24</v>
      </c>
      <c r="E9" s="289">
        <f>'Coût global en intrants'!$O$9</f>
        <v>0</v>
      </c>
      <c r="F9" s="289">
        <f>'Coûts de production en eau'!$K$10</f>
        <v>0</v>
      </c>
      <c r="G9" s="59" t="s">
        <v>234</v>
      </c>
      <c r="H9" s="465">
        <f>SUM('Alimentation élevages et Temps'!$J$10+'Alimentation élevages et Temps'!$J$43)</f>
        <v>0</v>
      </c>
      <c r="I9" s="59">
        <f>SUM('Dépenses en élevage'!$H$9-'Dépenses en élevage'!$E$9+'Dépenses en élevage'!$H$42-'Dépenses en élevage'!$E$42)</f>
        <v>0</v>
      </c>
      <c r="J9" s="287">
        <f t="shared" si="0"/>
        <v>72</v>
      </c>
      <c r="K9" s="288">
        <f t="shared" si="1"/>
        <v>24</v>
      </c>
    </row>
    <row r="10" spans="1:11" ht="21.75" customHeight="1">
      <c r="A10" s="179"/>
      <c r="B10" s="294" t="s">
        <v>119</v>
      </c>
      <c r="C10" s="287">
        <f>SUM('Récapitulatif des temps globaux'!$L$12-'Récapitulatif des temps globaux'!$M$12+'Récapitulatif des temps globaux'!$N$12)</f>
        <v>58</v>
      </c>
      <c r="D10" s="288">
        <f>'Récapitulatif des temps globaux'!$N$12</f>
        <v>8</v>
      </c>
      <c r="E10" s="289">
        <f>'Coût global en intrants'!$O$10</f>
        <v>0</v>
      </c>
      <c r="F10" s="289">
        <f>'Coûts de production en eau'!$K$11</f>
        <v>0</v>
      </c>
      <c r="G10" s="59" t="s">
        <v>234</v>
      </c>
      <c r="H10" s="465">
        <f>SUM('Alimentation élevages et Temps'!$J$11+'Alimentation élevages et Temps'!$J$44)</f>
        <v>10</v>
      </c>
      <c r="I10" s="59">
        <f>SUM('Dépenses en élevage'!$H$10-'Dépenses en élevage'!$E$10+'Dépenses en élevage'!$H$43-'Dépenses en élevage'!$E$43)</f>
        <v>0</v>
      </c>
      <c r="J10" s="287">
        <f t="shared" si="0"/>
        <v>68</v>
      </c>
      <c r="K10" s="288">
        <f t="shared" si="1"/>
        <v>18</v>
      </c>
    </row>
    <row r="11" spans="1:11" ht="21.75" customHeight="1" thickBot="1">
      <c r="A11" s="39"/>
      <c r="B11" s="31" t="s">
        <v>120</v>
      </c>
      <c r="C11" s="290">
        <f>SUM('Récapitulatif des temps globaux'!$L$13-'Récapitulatif des temps globaux'!$M$13+'Récapitulatif des temps globaux'!$N$13)</f>
        <v>47</v>
      </c>
      <c r="D11" s="291">
        <f>'Récapitulatif des temps globaux'!$N$13</f>
        <v>0</v>
      </c>
      <c r="E11" s="292">
        <f>'Coût global en intrants'!$O$11</f>
        <v>0</v>
      </c>
      <c r="F11" s="292">
        <f>'Coûts de production en eau'!$K$12</f>
        <v>0</v>
      </c>
      <c r="G11" s="293" t="s">
        <v>234</v>
      </c>
      <c r="H11" s="466">
        <f>SUM('Alimentation élevages et Temps'!$J$12+'Alimentation élevages et Temps'!$J$45)</f>
        <v>10</v>
      </c>
      <c r="I11" s="293">
        <f>SUM('Dépenses en élevage'!$H$11-'Dépenses en élevage'!$E$11+'Dépenses en élevage'!$H$44-'Dépenses en élevage'!$E$44)</f>
        <v>0</v>
      </c>
      <c r="J11" s="290">
        <f t="shared" si="0"/>
        <v>57</v>
      </c>
      <c r="K11" s="291">
        <f t="shared" si="1"/>
        <v>10</v>
      </c>
    </row>
    <row r="12" spans="1:11" ht="21.75" customHeight="1">
      <c r="A12" s="179" t="s">
        <v>121</v>
      </c>
      <c r="B12" s="36" t="s">
        <v>122</v>
      </c>
      <c r="C12" s="287">
        <f>SUM('Récapitulatif des temps globaux'!$L$14-'Récapitulatif des temps globaux'!$M$14+'Récapitulatif des temps globaux'!$N$14)</f>
        <v>42.25</v>
      </c>
      <c r="D12" s="288">
        <f>'Récapitulatif des temps globaux'!$N$14</f>
        <v>0</v>
      </c>
      <c r="E12" s="289">
        <f>'Coût global en intrants'!$O$12</f>
        <v>0</v>
      </c>
      <c r="F12" s="289">
        <f>'Coûts de production en eau'!$K$13</f>
        <v>0</v>
      </c>
      <c r="G12" s="59" t="s">
        <v>234</v>
      </c>
      <c r="H12" s="465">
        <f>SUM('Alimentation élevages et Temps'!$J$13+'Alimentation élevages et Temps'!$J$46)</f>
        <v>0</v>
      </c>
      <c r="I12" s="59">
        <f>SUM('Dépenses en élevage'!$H$12-'Dépenses en élevage'!$E$12+'Dépenses en élevage'!$H$45-'Dépenses en élevage'!$E$45)</f>
        <v>0</v>
      </c>
      <c r="J12" s="287">
        <f t="shared" si="0"/>
        <v>42.25</v>
      </c>
      <c r="K12" s="288">
        <f t="shared" si="1"/>
        <v>0</v>
      </c>
    </row>
    <row r="13" spans="1:11" ht="21.75" customHeight="1" thickBot="1">
      <c r="A13" s="39"/>
      <c r="B13" s="31" t="s">
        <v>123</v>
      </c>
      <c r="C13" s="290">
        <f>SUM('Récapitulatif des temps globaux'!$L$15-'Récapitulatif des temps globaux'!$M$15+'Récapitulatif des temps globaux'!$N$15)</f>
        <v>58.25</v>
      </c>
      <c r="D13" s="291">
        <f>'Récapitulatif des temps globaux'!$N$15</f>
        <v>0</v>
      </c>
      <c r="E13" s="292">
        <f>'Coût global en intrants'!$O$13</f>
        <v>0</v>
      </c>
      <c r="F13" s="292">
        <f>'Coûts de production en eau'!$K$14</f>
        <v>0</v>
      </c>
      <c r="G13" s="293" t="s">
        <v>234</v>
      </c>
      <c r="H13" s="466">
        <f>SUM('Alimentation élevages et Temps'!$J$14+'Alimentation élevages et Temps'!$J$47)</f>
        <v>10</v>
      </c>
      <c r="I13" s="293">
        <f>SUM('Dépenses en élevage'!$H$13-'Dépenses en élevage'!$E$13+'Dépenses en élevage'!$H$46-'Dépenses en élevage'!$E$46)</f>
        <v>0</v>
      </c>
      <c r="J13" s="290">
        <f t="shared" si="0"/>
        <v>68.25</v>
      </c>
      <c r="K13" s="291">
        <f t="shared" si="1"/>
        <v>10</v>
      </c>
    </row>
    <row r="14" spans="1:11" ht="21.75" customHeight="1">
      <c r="A14" s="179" t="s">
        <v>124</v>
      </c>
      <c r="B14" s="36" t="s">
        <v>125</v>
      </c>
      <c r="C14" s="287">
        <f>SUM('Récapitulatif des temps globaux'!$L$16-'Récapitulatif des temps globaux'!$M$16+'Récapitulatif des temps globaux'!$N$16)</f>
        <v>44</v>
      </c>
      <c r="D14" s="288">
        <f>'Récapitulatif des temps globaux'!$N$16</f>
        <v>0</v>
      </c>
      <c r="E14" s="289">
        <f>'Coût global en intrants'!$O$14</f>
        <v>22</v>
      </c>
      <c r="F14" s="289">
        <f>'Coûts de production en eau'!$K$15</f>
        <v>0</v>
      </c>
      <c r="G14" s="59" t="s">
        <v>234</v>
      </c>
      <c r="H14" s="465">
        <f>SUM('Alimentation élevages et Temps'!$J$15+'Alimentation élevages et Temps'!$J$48)</f>
        <v>0</v>
      </c>
      <c r="I14" s="59">
        <f>SUM('Dépenses en élevage'!$H$14-'Dépenses en élevage'!$E$14+'Dépenses en élevage'!$H$47-'Dépenses en élevage'!$E$47)</f>
        <v>0</v>
      </c>
      <c r="J14" s="287">
        <f t="shared" si="0"/>
        <v>66</v>
      </c>
      <c r="K14" s="288">
        <f t="shared" si="1"/>
        <v>22</v>
      </c>
    </row>
    <row r="15" spans="1:11" ht="21.75" customHeight="1" thickBot="1">
      <c r="A15" s="39"/>
      <c r="B15" s="31" t="s">
        <v>126</v>
      </c>
      <c r="C15" s="290">
        <f>SUM('Récapitulatif des temps globaux'!$L$17-'Récapitulatif des temps globaux'!$M$17+'Récapitulatif des temps globaux'!$N$17)</f>
        <v>57.25</v>
      </c>
      <c r="D15" s="291">
        <f>'Récapitulatif des temps globaux'!$N$17</f>
        <v>0</v>
      </c>
      <c r="E15" s="292">
        <f>'Coût global en intrants'!$O$15</f>
        <v>0</v>
      </c>
      <c r="F15" s="292">
        <f>'Coûts de production en eau'!$K$16</f>
        <v>0</v>
      </c>
      <c r="G15" s="293" t="s">
        <v>234</v>
      </c>
      <c r="H15" s="466">
        <f>SUM('Alimentation élevages et Temps'!$J$16+'Alimentation élevages et Temps'!$J$49)</f>
        <v>0</v>
      </c>
      <c r="I15" s="293">
        <f>SUM('Dépenses en élevage'!$H$15-'Dépenses en élevage'!$E$15+'Dépenses en élevage'!$H$48-'Dépenses en élevage'!$E$48)</f>
        <v>0</v>
      </c>
      <c r="J15" s="290">
        <f t="shared" si="0"/>
        <v>57.25</v>
      </c>
      <c r="K15" s="291">
        <f t="shared" si="1"/>
        <v>0</v>
      </c>
    </row>
    <row r="16" spans="1:11" ht="21.75" customHeight="1">
      <c r="A16" s="179" t="s">
        <v>127</v>
      </c>
      <c r="B16" s="36" t="s">
        <v>128</v>
      </c>
      <c r="C16" s="287">
        <f>SUM('Récapitulatif des temps globaux'!$L$18-'Récapitulatif des temps globaux'!$M$18+'Récapitulatif des temps globaux'!$N$18)</f>
        <v>70.75</v>
      </c>
      <c r="D16" s="288">
        <f>'Récapitulatif des temps globaux'!$N$18</f>
        <v>0</v>
      </c>
      <c r="E16" s="289">
        <f>'Coût global en intrants'!$O$16</f>
        <v>0</v>
      </c>
      <c r="F16" s="289">
        <f>'Coûts de production en eau'!$K$17</f>
        <v>0</v>
      </c>
      <c r="G16" s="59" t="s">
        <v>234</v>
      </c>
      <c r="H16" s="465">
        <f>SUM('Alimentation élevages et Temps'!$J$17+'Alimentation élevages et Temps'!$J$50)</f>
        <v>0</v>
      </c>
      <c r="I16" s="59">
        <f>SUM('Dépenses en élevage'!$H$16-'Dépenses en élevage'!$E$16+'Dépenses en élevage'!$H$49-'Dépenses en élevage'!$E$49)</f>
        <v>0</v>
      </c>
      <c r="J16" s="287">
        <f t="shared" si="0"/>
        <v>70.75</v>
      </c>
      <c r="K16" s="288">
        <f t="shared" si="1"/>
        <v>0</v>
      </c>
    </row>
    <row r="17" spans="1:11" ht="21.75" customHeight="1" thickBot="1">
      <c r="A17" s="39"/>
      <c r="B17" s="31" t="s">
        <v>129</v>
      </c>
      <c r="C17" s="290">
        <f>SUM('Récapitulatif des temps globaux'!$L$19-'Récapitulatif des temps globaux'!$M$19+'Récapitulatif des temps globaux'!$N$19)</f>
        <v>35.75</v>
      </c>
      <c r="D17" s="291">
        <f>'Récapitulatif des temps globaux'!$N$19</f>
        <v>0</v>
      </c>
      <c r="E17" s="292">
        <f>'Coût global en intrants'!$O$17</f>
        <v>0</v>
      </c>
      <c r="F17" s="292">
        <f>'Coûts de production en eau'!$K$18</f>
        <v>0</v>
      </c>
      <c r="G17" s="293" t="s">
        <v>234</v>
      </c>
      <c r="H17" s="466">
        <f>SUM('Alimentation élevages et Temps'!$J$18+'Alimentation élevages et Temps'!$J$51)</f>
        <v>0</v>
      </c>
      <c r="I17" s="293">
        <f>SUM('Dépenses en élevage'!$H$17-'Dépenses en élevage'!$E$17+'Dépenses en élevage'!$H$50-'Dépenses en élevage'!$E$50)</f>
        <v>0</v>
      </c>
      <c r="J17" s="290">
        <f t="shared" si="0"/>
        <v>35.75</v>
      </c>
      <c r="K17" s="291">
        <f t="shared" si="1"/>
        <v>0</v>
      </c>
    </row>
    <row r="18" spans="1:11" ht="21.75" customHeight="1">
      <c r="A18" s="179" t="s">
        <v>130</v>
      </c>
      <c r="B18" s="36" t="s">
        <v>131</v>
      </c>
      <c r="C18" s="287">
        <f>SUM('Récapitulatif des temps globaux'!$L$20-'Récapitulatif des temps globaux'!$M$20+'Récapitulatif des temps globaux'!$N$20)</f>
        <v>71.25</v>
      </c>
      <c r="D18" s="288">
        <f>'Récapitulatif des temps globaux'!$N$20</f>
        <v>0</v>
      </c>
      <c r="E18" s="289">
        <f>'Coût global en intrants'!$O$18</f>
        <v>20.7</v>
      </c>
      <c r="F18" s="289">
        <f>'Coûts de production en eau'!$K$19</f>
        <v>0</v>
      </c>
      <c r="G18" s="59" t="s">
        <v>234</v>
      </c>
      <c r="H18" s="465">
        <f>SUM('Alimentation élevages et Temps'!$J$19+'Alimentation élevages et Temps'!$J$52)</f>
        <v>0</v>
      </c>
      <c r="I18" s="59">
        <f>SUM('Dépenses en élevage'!$H$18-'Dépenses en élevage'!$E$18+'Dépenses en élevage'!$H$51-'Dépenses en élevage'!$E$51)</f>
        <v>0</v>
      </c>
      <c r="J18" s="287">
        <f t="shared" si="0"/>
        <v>91.95</v>
      </c>
      <c r="K18" s="288">
        <f t="shared" si="1"/>
        <v>20.7</v>
      </c>
    </row>
    <row r="19" spans="1:11" ht="21.75" customHeight="1" thickBot="1">
      <c r="A19" s="39"/>
      <c r="B19" s="31" t="s">
        <v>132</v>
      </c>
      <c r="C19" s="290">
        <f>SUM('Récapitulatif des temps globaux'!$L$21-'Récapitulatif des temps globaux'!$M$21+'Récapitulatif des temps globaux'!$N$21)</f>
        <v>41</v>
      </c>
      <c r="D19" s="291">
        <f>'Récapitulatif des temps globaux'!$N$21</f>
        <v>0</v>
      </c>
      <c r="E19" s="292">
        <f>'Coût global en intrants'!$O$19</f>
        <v>23</v>
      </c>
      <c r="F19" s="292">
        <f>'Coûts de production en eau'!$K$20</f>
        <v>0</v>
      </c>
      <c r="G19" s="293">
        <v>40</v>
      </c>
      <c r="H19" s="466">
        <f>SUM('Alimentation élevages et Temps'!$J$20+'Alimentation élevages et Temps'!$J$53)</f>
        <v>0</v>
      </c>
      <c r="I19" s="293">
        <f>SUM('Dépenses en élevage'!$H$19-'Dépenses en élevage'!$E$19+'Dépenses en élevage'!$H$52-'Dépenses en élevage'!$E$52)</f>
        <v>0</v>
      </c>
      <c r="J19" s="290">
        <f t="shared" si="0"/>
        <v>104</v>
      </c>
      <c r="K19" s="291">
        <f t="shared" si="1"/>
        <v>63</v>
      </c>
    </row>
    <row r="20" spans="1:11" ht="21.75" customHeight="1">
      <c r="A20" s="179" t="s">
        <v>133</v>
      </c>
      <c r="B20" s="36" t="s">
        <v>134</v>
      </c>
      <c r="C20" s="287">
        <f>SUM('Récapitulatif des temps globaux'!$L$22-'Récapitulatif des temps globaux'!$M$22+'Récapitulatif des temps globaux'!$N$22)</f>
        <v>30.75</v>
      </c>
      <c r="D20" s="288">
        <f>'Récapitulatif des temps globaux'!$N$22</f>
        <v>0</v>
      </c>
      <c r="E20" s="289">
        <f>'Coût global en intrants'!$O$20</f>
        <v>0.7</v>
      </c>
      <c r="F20" s="289">
        <f>'Coûts de production en eau'!$K$21</f>
        <v>0</v>
      </c>
      <c r="G20" s="59" t="s">
        <v>234</v>
      </c>
      <c r="H20" s="465">
        <f>SUM('Alimentation élevages et Temps'!$J$21+'Alimentation élevages et Temps'!$J$54)</f>
        <v>0</v>
      </c>
      <c r="I20" s="59">
        <f>SUM('Dépenses en élevage'!$H$20-'Dépenses en élevage'!$E$20+'Dépenses en élevage'!$H$53-'Dépenses en élevage'!$E$53)</f>
        <v>0</v>
      </c>
      <c r="J20" s="287">
        <f t="shared" si="0"/>
        <v>31.45</v>
      </c>
      <c r="K20" s="288">
        <f t="shared" si="1"/>
        <v>0.7</v>
      </c>
    </row>
    <row r="21" spans="1:11" ht="21.75" customHeight="1">
      <c r="A21" s="179"/>
      <c r="B21" s="36" t="s">
        <v>135</v>
      </c>
      <c r="C21" s="287">
        <f>SUM('Récapitulatif des temps globaux'!$L$23-'Récapitulatif des temps globaux'!$M$23+'Récapitulatif des temps globaux'!$N$23)</f>
        <v>32.75</v>
      </c>
      <c r="D21" s="288">
        <f>'Récapitulatif des temps globaux'!$N$23</f>
        <v>0</v>
      </c>
      <c r="E21" s="289">
        <f>'Coût global en intrants'!$O$21</f>
        <v>0</v>
      </c>
      <c r="F21" s="289">
        <f>'Coûts de production en eau'!$K$22</f>
        <v>0</v>
      </c>
      <c r="G21" s="59" t="s">
        <v>234</v>
      </c>
      <c r="H21" s="465">
        <f>SUM('Alimentation élevages et Temps'!$J$22+'Alimentation élevages et Temps'!$J$55)</f>
        <v>11</v>
      </c>
      <c r="I21" s="59">
        <f>SUM('Dépenses en élevage'!$H$21-'Dépenses en élevage'!$E$21+'Dépenses en élevage'!$H$54-'Dépenses en élevage'!$E$54)</f>
        <v>0</v>
      </c>
      <c r="J21" s="287">
        <f t="shared" si="0"/>
        <v>43.75</v>
      </c>
      <c r="K21" s="288">
        <f t="shared" si="1"/>
        <v>11</v>
      </c>
    </row>
    <row r="22" spans="1:11" ht="21.75" customHeight="1" thickBot="1">
      <c r="A22" s="39"/>
      <c r="B22" s="31" t="s">
        <v>136</v>
      </c>
      <c r="C22" s="290">
        <f>SUM('Récapitulatif des temps globaux'!$L$24-'Récapitulatif des temps globaux'!$M$24+'Récapitulatif des temps globaux'!$N$24)</f>
        <v>55</v>
      </c>
      <c r="D22" s="291">
        <f>'Récapitulatif des temps globaux'!$N$24</f>
        <v>0</v>
      </c>
      <c r="E22" s="292">
        <f>'Coût global en intrants'!$O$22</f>
        <v>0</v>
      </c>
      <c r="F22" s="292">
        <f>'Coûts de production en eau'!$K$23</f>
        <v>215</v>
      </c>
      <c r="G22" s="293" t="s">
        <v>234</v>
      </c>
      <c r="H22" s="466">
        <f>SUM('Alimentation élevages et Temps'!$J$23+'Alimentation élevages et Temps'!$J$56)</f>
        <v>37</v>
      </c>
      <c r="I22" s="293">
        <f>SUM('Dépenses en élevage'!$H$22-'Dépenses en élevage'!$E$22+'Dépenses en élevage'!$H$55-'Dépenses en élevage'!$E$55)</f>
        <v>0</v>
      </c>
      <c r="J22" s="290">
        <f t="shared" si="0"/>
        <v>307</v>
      </c>
      <c r="K22" s="291">
        <f t="shared" si="1"/>
        <v>252</v>
      </c>
    </row>
    <row r="23" spans="1:11" ht="21.75" customHeight="1">
      <c r="A23" s="179" t="s">
        <v>137</v>
      </c>
      <c r="B23" s="36" t="s">
        <v>138</v>
      </c>
      <c r="C23" s="287">
        <f>SUM('Récapitulatif des temps globaux'!$L$25-'Récapitulatif des temps globaux'!$M$25+'Récapitulatif des temps globaux'!$N$25)</f>
        <v>67.25</v>
      </c>
      <c r="D23" s="288">
        <f>'Récapitulatif des temps globaux'!$N$25</f>
        <v>0</v>
      </c>
      <c r="E23" s="289">
        <f>'Coût global en intrants'!$O$23</f>
        <v>6</v>
      </c>
      <c r="F23" s="289">
        <f>'Coûts de production en eau'!$K$24</f>
        <v>215</v>
      </c>
      <c r="G23" s="59" t="s">
        <v>234</v>
      </c>
      <c r="H23" s="465">
        <f>SUM('Alimentation élevages et Temps'!$J$24+'Alimentation élevages et Temps'!$J$57)</f>
        <v>11</v>
      </c>
      <c r="I23" s="59">
        <f>SUM('Dépenses en élevage'!$H$23-'Dépenses en élevage'!$E$23+'Dépenses en élevage'!$H$56-'Dépenses en élevage'!$E$56)</f>
        <v>0</v>
      </c>
      <c r="J23" s="287">
        <f t="shared" si="0"/>
        <v>299.25</v>
      </c>
      <c r="K23" s="288">
        <f t="shared" si="1"/>
        <v>232</v>
      </c>
    </row>
    <row r="24" spans="1:11" ht="21.75" customHeight="1" thickBot="1">
      <c r="A24" s="39"/>
      <c r="B24" s="31" t="s">
        <v>139</v>
      </c>
      <c r="C24" s="290">
        <f>SUM('Récapitulatif des temps globaux'!$L$26-'Récapitulatif des temps globaux'!$M$26+'Récapitulatif des temps globaux'!$N$26)</f>
        <v>47</v>
      </c>
      <c r="D24" s="291">
        <f>'Récapitulatif des temps globaux'!$N$26</f>
        <v>0</v>
      </c>
      <c r="E24" s="292">
        <f>'Coût global en intrants'!$O$24</f>
        <v>0</v>
      </c>
      <c r="F24" s="292">
        <f>'Coûts de production en eau'!$K$25</f>
        <v>0</v>
      </c>
      <c r="G24" s="293">
        <v>20</v>
      </c>
      <c r="H24" s="466">
        <f>SUM('Alimentation élevages et Temps'!$J$25+'Alimentation élevages et Temps'!$J$58)</f>
        <v>0</v>
      </c>
      <c r="I24" s="293">
        <f>SUM('Dépenses en élevage'!$H$24-'Dépenses en élevage'!$E$24+'Dépenses en élevage'!$H$57-'Dépenses en élevage'!$E$57)</f>
        <v>0</v>
      </c>
      <c r="J24" s="290">
        <f t="shared" si="0"/>
        <v>67</v>
      </c>
      <c r="K24" s="291">
        <f t="shared" si="1"/>
        <v>20</v>
      </c>
    </row>
    <row r="25" spans="1:11" ht="21.75" customHeight="1">
      <c r="A25" s="179" t="s">
        <v>140</v>
      </c>
      <c r="B25" s="36" t="s">
        <v>141</v>
      </c>
      <c r="C25" s="287">
        <f>SUM('Récapitulatif des temps globaux'!$L$27-'Récapitulatif des temps globaux'!$M$27+'Récapitulatif des temps globaux'!$N$27)</f>
        <v>72</v>
      </c>
      <c r="D25" s="288">
        <f>'Récapitulatif des temps globaux'!$N$27</f>
        <v>0</v>
      </c>
      <c r="E25" s="289">
        <f>'Coût global en intrants'!$O$25</f>
        <v>8.2</v>
      </c>
      <c r="F25" s="289">
        <f>'Coûts de production en eau'!$K$26</f>
        <v>0</v>
      </c>
      <c r="G25" s="59" t="s">
        <v>234</v>
      </c>
      <c r="H25" s="465">
        <f>SUM('Alimentation élevages et Temps'!$J$26+'Alimentation élevages et Temps'!$J$59)</f>
        <v>0</v>
      </c>
      <c r="I25" s="59">
        <f>SUM('Dépenses en élevage'!$H$25-'Dépenses en élevage'!$E$25+'Dépenses en élevage'!$H$58-'Dépenses en élevage'!$E$58)</f>
        <v>2</v>
      </c>
      <c r="J25" s="287">
        <f t="shared" si="0"/>
        <v>82.2</v>
      </c>
      <c r="K25" s="288">
        <f t="shared" si="1"/>
        <v>10.2</v>
      </c>
    </row>
    <row r="26" spans="1:11" ht="21.75" customHeight="1" thickBot="1">
      <c r="A26" s="39"/>
      <c r="B26" s="31" t="s">
        <v>85</v>
      </c>
      <c r="C26" s="290">
        <f>SUM('Récapitulatif des temps globaux'!$L$28-'Récapitulatif des temps globaux'!$M$28+'Récapitulatif des temps globaux'!$N$28)</f>
        <v>102.75</v>
      </c>
      <c r="D26" s="291">
        <f>'Récapitulatif des temps globaux'!$N$28</f>
        <v>42</v>
      </c>
      <c r="E26" s="292">
        <f>'Coût global en intrants'!$O$26</f>
        <v>0</v>
      </c>
      <c r="F26" s="292">
        <f>'Coûts de production en eau'!$K$27</f>
        <v>0</v>
      </c>
      <c r="G26" s="293" t="s">
        <v>234</v>
      </c>
      <c r="H26" s="466">
        <f>SUM('Alimentation élevages et Temps'!$J$27+'Alimentation élevages et Temps'!$J$60)</f>
        <v>15</v>
      </c>
      <c r="I26" s="293">
        <f>SUM('Dépenses en élevage'!$H$26-'Dépenses en élevage'!$E$26+'Dépenses en élevage'!$H$59-'Dépenses en élevage'!$E$59)</f>
        <v>0</v>
      </c>
      <c r="J26" s="290">
        <f t="shared" si="0"/>
        <v>117.75</v>
      </c>
      <c r="K26" s="291">
        <f t="shared" si="1"/>
        <v>57</v>
      </c>
    </row>
    <row r="27" spans="1:11" ht="21.75" customHeight="1">
      <c r="A27" s="179" t="s">
        <v>143</v>
      </c>
      <c r="B27" s="36" t="s">
        <v>144</v>
      </c>
      <c r="C27" s="287">
        <f>SUM('Récapitulatif des temps globaux'!$L$29-'Récapitulatif des temps globaux'!$M$29+'Récapitulatif des temps globaux'!$N$29)</f>
        <v>116.5</v>
      </c>
      <c r="D27" s="288">
        <f>'Récapitulatif des temps globaux'!$N$29</f>
        <v>48</v>
      </c>
      <c r="E27" s="289">
        <f>'Coût global en intrants'!$O$27</f>
        <v>0</v>
      </c>
      <c r="F27" s="289">
        <f>'Coûts de production en eau'!$K$28</f>
        <v>0</v>
      </c>
      <c r="G27" s="59" t="s">
        <v>234</v>
      </c>
      <c r="H27" s="465">
        <f>SUM('Alimentation élevages et Temps'!$J$28+'Alimentation élevages et Temps'!$J$61)</f>
        <v>12</v>
      </c>
      <c r="I27" s="59">
        <f>SUM('Dépenses en élevage'!$H$27-'Dépenses en élevage'!$E$27+'Dépenses en élevage'!$H$60-'Dépenses en élevage'!$E$60)</f>
        <v>0</v>
      </c>
      <c r="J27" s="287">
        <f t="shared" si="0"/>
        <v>128.5</v>
      </c>
      <c r="K27" s="288">
        <f t="shared" si="1"/>
        <v>60</v>
      </c>
    </row>
    <row r="28" spans="1:11" ht="21.75" customHeight="1" thickBot="1">
      <c r="A28" s="39"/>
      <c r="B28" s="31" t="s">
        <v>145</v>
      </c>
      <c r="C28" s="290">
        <f>SUM('Récapitulatif des temps globaux'!$L$30-'Récapitulatif des temps globaux'!$M$30+'Récapitulatif des temps globaux'!$N$30)</f>
        <v>62</v>
      </c>
      <c r="D28" s="291">
        <f>'Récapitulatif des temps globaux'!$N$30</f>
        <v>0</v>
      </c>
      <c r="E28" s="292">
        <f>'Coût global en intrants'!$O$28</f>
        <v>98</v>
      </c>
      <c r="F28" s="292">
        <f>'Coûts de production en eau'!$K$29</f>
        <v>0</v>
      </c>
      <c r="G28" s="293" t="s">
        <v>234</v>
      </c>
      <c r="H28" s="466">
        <f>SUM('Alimentation élevages et Temps'!$J$29+'Alimentation élevages et Temps'!$J$62)</f>
        <v>0</v>
      </c>
      <c r="I28" s="293">
        <f>SUM('Dépenses en élevage'!$H$28-'Dépenses en élevage'!$E$28+'Dépenses en élevage'!$H$61-'Dépenses en élevage'!$E$61)</f>
        <v>0</v>
      </c>
      <c r="J28" s="290">
        <f t="shared" si="0"/>
        <v>160</v>
      </c>
      <c r="K28" s="291">
        <f t="shared" si="1"/>
        <v>98</v>
      </c>
    </row>
    <row r="29" spans="1:11" ht="21.75" customHeight="1">
      <c r="A29" s="179" t="s">
        <v>146</v>
      </c>
      <c r="B29" s="36" t="s">
        <v>147</v>
      </c>
      <c r="C29" s="287">
        <f>SUM('Récapitulatif des temps globaux'!$L$31-'Récapitulatif des temps globaux'!$M$31+'Récapitulatif des temps globaux'!$N$31)</f>
        <v>55.25</v>
      </c>
      <c r="D29" s="288">
        <f>'Récapitulatif des temps globaux'!$N$31</f>
        <v>0</v>
      </c>
      <c r="E29" s="289">
        <f>'Coût global en intrants'!$O$29</f>
        <v>33</v>
      </c>
      <c r="F29" s="289">
        <f>'Coûts de production en eau'!$K$30</f>
        <v>0</v>
      </c>
      <c r="G29" s="59">
        <v>6</v>
      </c>
      <c r="H29" s="465">
        <f>SUM('Alimentation élevages et Temps'!$J$30+'Alimentation élevages et Temps'!$J$63)</f>
        <v>0</v>
      </c>
      <c r="I29" s="59">
        <f>SUM('Dépenses en élevage'!$H$29-'Dépenses en élevage'!$E$29+'Dépenses en élevage'!$H$62-'Dépenses en élevage'!$E$62)</f>
        <v>0</v>
      </c>
      <c r="J29" s="287">
        <f t="shared" si="0"/>
        <v>94.25</v>
      </c>
      <c r="K29" s="288">
        <f t="shared" si="1"/>
        <v>39</v>
      </c>
    </row>
    <row r="30" spans="1:11" ht="21.75" customHeight="1" thickBot="1">
      <c r="A30" s="39"/>
      <c r="B30" s="31" t="s">
        <v>148</v>
      </c>
      <c r="C30" s="290">
        <f>SUM('Récapitulatif des temps globaux'!$L$32-'Récapitulatif des temps globaux'!$M$32+'Récapitulatif des temps globaux'!$N$32)</f>
        <v>34.5</v>
      </c>
      <c r="D30" s="291">
        <f>'Récapitulatif des temps globaux'!$N$32</f>
        <v>0</v>
      </c>
      <c r="E30" s="292">
        <f>'Coût global en intrants'!$O$30</f>
        <v>0</v>
      </c>
      <c r="F30" s="292">
        <f>'Coûts de production en eau'!$K$31</f>
        <v>0</v>
      </c>
      <c r="G30" s="293" t="s">
        <v>234</v>
      </c>
      <c r="H30" s="466">
        <f>SUM('Alimentation élevages et Temps'!$J$31+'Alimentation élevages et Temps'!$J$64)</f>
        <v>0</v>
      </c>
      <c r="I30" s="293">
        <f>SUM('Dépenses en élevage'!$H$30-'Dépenses en élevage'!$E$30+'Dépenses en élevage'!$H$63-'Dépenses en élevage'!$E$63)</f>
        <v>0</v>
      </c>
      <c r="J30" s="290">
        <f t="shared" si="0"/>
        <v>34.5</v>
      </c>
      <c r="K30" s="291">
        <f t="shared" si="1"/>
        <v>0</v>
      </c>
    </row>
    <row r="31" spans="1:11" ht="21.75" customHeight="1" thickBot="1">
      <c r="A31" s="39" t="s">
        <v>107</v>
      </c>
      <c r="B31" s="295"/>
      <c r="C31" s="290">
        <f aca="true" t="shared" si="2" ref="C31:I31">SUM(C5:C30)</f>
        <v>1557.25</v>
      </c>
      <c r="D31" s="292">
        <f t="shared" si="2"/>
        <v>122</v>
      </c>
      <c r="E31" s="290">
        <f t="shared" si="2"/>
        <v>249.65</v>
      </c>
      <c r="F31" s="292">
        <f t="shared" si="2"/>
        <v>430</v>
      </c>
      <c r="G31" s="292">
        <f t="shared" si="2"/>
        <v>86</v>
      </c>
      <c r="H31" s="290">
        <f t="shared" si="2"/>
        <v>126</v>
      </c>
      <c r="I31" s="292">
        <f t="shared" si="2"/>
        <v>2</v>
      </c>
      <c r="J31" s="290">
        <f t="shared" si="0"/>
        <v>2450.9</v>
      </c>
      <c r="K31" s="291">
        <f t="shared" si="1"/>
        <v>1015.65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4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4" width="10.00390625" style="298" customWidth="1"/>
    <col min="15" max="16384" width="12.75390625" style="298" customWidth="1"/>
  </cols>
  <sheetData>
    <row r="1" spans="1:10" ht="21.75" customHeight="1">
      <c r="A1" s="296" t="s">
        <v>94</v>
      </c>
      <c r="B1" s="297"/>
      <c r="C1" s="297"/>
      <c r="E1" s="299"/>
      <c r="F1" s="300"/>
      <c r="G1" s="300"/>
      <c r="H1" s="300" t="s">
        <v>86</v>
      </c>
      <c r="I1" s="300"/>
      <c r="J1" s="300"/>
    </row>
    <row r="2" spans="1:10" ht="21.75" customHeight="1">
      <c r="A2" s="301" t="s">
        <v>96</v>
      </c>
      <c r="B2" s="297"/>
      <c r="C2" s="297"/>
      <c r="E2" s="299"/>
      <c r="F2" s="300"/>
      <c r="G2" s="300"/>
      <c r="H2" s="300" t="s">
        <v>87</v>
      </c>
      <c r="I2" s="300"/>
      <c r="J2" s="300"/>
    </row>
    <row r="3" spans="1:11" ht="21.75" customHeight="1" thickBot="1">
      <c r="A3" s="297"/>
      <c r="B3" s="297"/>
      <c r="C3" s="10" t="s">
        <v>250</v>
      </c>
      <c r="D3" s="297"/>
      <c r="E3" s="297"/>
      <c r="F3" s="297"/>
      <c r="G3" s="297"/>
      <c r="H3" s="297"/>
      <c r="I3" s="297"/>
      <c r="J3" s="297"/>
      <c r="K3" s="302"/>
    </row>
    <row r="4" spans="1:14" ht="18.75" customHeight="1">
      <c r="A4" s="303"/>
      <c r="B4" s="304"/>
      <c r="C4" s="305" t="s">
        <v>69</v>
      </c>
      <c r="D4" s="306"/>
      <c r="E4" s="307"/>
      <c r="F4" s="308" t="s">
        <v>71</v>
      </c>
      <c r="G4" s="306"/>
      <c r="H4" s="306"/>
      <c r="I4" s="306"/>
      <c r="J4" s="306"/>
      <c r="K4" s="306"/>
      <c r="L4" s="309" t="s">
        <v>88</v>
      </c>
      <c r="M4" s="310"/>
      <c r="N4" s="307"/>
    </row>
    <row r="5" spans="1:14" ht="15.75" customHeight="1">
      <c r="A5" s="311"/>
      <c r="B5" s="312"/>
      <c r="C5" s="313" t="s">
        <v>89</v>
      </c>
      <c r="D5" s="314"/>
      <c r="E5" s="315"/>
      <c r="F5" s="316" t="s">
        <v>90</v>
      </c>
      <c r="G5" s="317"/>
      <c r="H5" s="318"/>
      <c r="I5" s="316" t="s">
        <v>91</v>
      </c>
      <c r="J5" s="317"/>
      <c r="K5" s="317"/>
      <c r="L5" s="313" t="s">
        <v>92</v>
      </c>
      <c r="M5" s="314"/>
      <c r="N5" s="315"/>
    </row>
    <row r="6" spans="1:14" ht="19.5" customHeight="1">
      <c r="A6" s="311" t="s">
        <v>99</v>
      </c>
      <c r="B6" s="312" t="s">
        <v>100</v>
      </c>
      <c r="C6" s="319" t="s">
        <v>8</v>
      </c>
      <c r="D6" s="320"/>
      <c r="E6" s="321" t="s">
        <v>163</v>
      </c>
      <c r="F6" s="316" t="s">
        <v>8</v>
      </c>
      <c r="G6" s="317"/>
      <c r="H6" s="322" t="s">
        <v>163</v>
      </c>
      <c r="I6" s="316" t="s">
        <v>8</v>
      </c>
      <c r="J6" s="317"/>
      <c r="K6" s="323" t="s">
        <v>163</v>
      </c>
      <c r="L6" s="319" t="s">
        <v>8</v>
      </c>
      <c r="M6" s="324"/>
      <c r="N6" s="321" t="s">
        <v>163</v>
      </c>
    </row>
    <row r="7" spans="1:14" ht="27" customHeight="1" thickBot="1">
      <c r="A7" s="325"/>
      <c r="B7" s="326"/>
      <c r="C7" s="327" t="s">
        <v>13</v>
      </c>
      <c r="D7" s="328" t="s">
        <v>14</v>
      </c>
      <c r="E7" s="329" t="s">
        <v>15</v>
      </c>
      <c r="F7" s="330" t="s">
        <v>13</v>
      </c>
      <c r="G7" s="331" t="s">
        <v>14</v>
      </c>
      <c r="H7" s="329" t="s">
        <v>15</v>
      </c>
      <c r="I7" s="330" t="s">
        <v>93</v>
      </c>
      <c r="J7" s="331" t="s">
        <v>14</v>
      </c>
      <c r="K7" s="332" t="s">
        <v>15</v>
      </c>
      <c r="L7" s="327" t="s">
        <v>13</v>
      </c>
      <c r="M7" s="331" t="s">
        <v>14</v>
      </c>
      <c r="N7" s="329" t="s">
        <v>15</v>
      </c>
    </row>
    <row r="8" spans="1:14" ht="21.75" customHeight="1">
      <c r="A8" s="333" t="s">
        <v>111</v>
      </c>
      <c r="B8" s="334" t="s">
        <v>112</v>
      </c>
      <c r="C8" s="335">
        <f>'Récapitulatif des récoltes'!$C$6</f>
        <v>41</v>
      </c>
      <c r="D8" s="336">
        <f>'Récapitulatif des récoltes'!$D$6</f>
        <v>41</v>
      </c>
      <c r="E8" s="337">
        <f>'Récapitulatif des récoltes'!$E$6</f>
        <v>39</v>
      </c>
      <c r="F8" s="338">
        <f>'Production du lait'!$J$6</f>
        <v>0</v>
      </c>
      <c r="G8" s="338">
        <f>'Production du lait'!$E$6</f>
        <v>0</v>
      </c>
      <c r="H8" s="337">
        <f>'Production du lait'!$I$6</f>
        <v>0</v>
      </c>
      <c r="I8" s="338">
        <f>'Mouvements des troupeaux'!$Q$5</f>
        <v>0</v>
      </c>
      <c r="J8" s="338">
        <f>'Mouvements des troupeaux'!$R$5</f>
        <v>0</v>
      </c>
      <c r="K8" s="338">
        <f>'Mouvements des troupeaux'!$E$5</f>
        <v>0</v>
      </c>
      <c r="L8" s="339">
        <f aca="true" t="shared" si="0" ref="L8:N33">SUM(I8,F8,C8)</f>
        <v>41</v>
      </c>
      <c r="M8" s="338">
        <f t="shared" si="0"/>
        <v>41</v>
      </c>
      <c r="N8" s="337">
        <f t="shared" si="0"/>
        <v>39</v>
      </c>
    </row>
    <row r="9" spans="1:14" ht="21.75" customHeight="1" thickBot="1">
      <c r="A9" s="340"/>
      <c r="B9" s="341" t="s">
        <v>113</v>
      </c>
      <c r="C9" s="342">
        <f>'Récapitulatif des récoltes'!$C$7</f>
        <v>11.35</v>
      </c>
      <c r="D9" s="343">
        <f>'Récapitulatif des récoltes'!$D$7</f>
        <v>11.35</v>
      </c>
      <c r="E9" s="344">
        <f>'Récapitulatif des récoltes'!$E$7</f>
        <v>9</v>
      </c>
      <c r="F9" s="345">
        <f>'Production du lait'!$J$7</f>
        <v>0</v>
      </c>
      <c r="G9" s="345">
        <f>'Production du lait'!$E$7</f>
        <v>0</v>
      </c>
      <c r="H9" s="344">
        <f>'Production du lait'!$I$7</f>
        <v>0</v>
      </c>
      <c r="I9" s="345">
        <f>'Mouvements des troupeaux'!$Q$6</f>
        <v>0</v>
      </c>
      <c r="J9" s="345">
        <f>'Mouvements des troupeaux'!$R$6</f>
        <v>0</v>
      </c>
      <c r="K9" s="345">
        <f>'Mouvements des troupeaux'!$E$6</f>
        <v>0</v>
      </c>
      <c r="L9" s="346">
        <f t="shared" si="0"/>
        <v>11.35</v>
      </c>
      <c r="M9" s="345">
        <f t="shared" si="0"/>
        <v>11.35</v>
      </c>
      <c r="N9" s="344">
        <f t="shared" si="0"/>
        <v>9</v>
      </c>
    </row>
    <row r="10" spans="1:14" ht="21.75" customHeight="1">
      <c r="A10" s="347" t="s">
        <v>114</v>
      </c>
      <c r="B10" s="348" t="s">
        <v>115</v>
      </c>
      <c r="C10" s="335">
        <f>'Récapitulatif des récoltes'!$C$8</f>
        <v>3</v>
      </c>
      <c r="D10" s="336">
        <f>'Récapitulatif des récoltes'!$D$8</f>
        <v>3</v>
      </c>
      <c r="E10" s="337">
        <f>'Récapitulatif des récoltes'!$E$8</f>
        <v>3</v>
      </c>
      <c r="F10" s="338">
        <f>'Production du lait'!$J$8</f>
        <v>0</v>
      </c>
      <c r="G10" s="338">
        <f>'Production du lait'!$E$8</f>
        <v>0</v>
      </c>
      <c r="H10" s="337">
        <f>'Production du lait'!$I$8</f>
        <v>0</v>
      </c>
      <c r="I10" s="338">
        <f>'Mouvements des troupeaux'!$Q$7</f>
        <v>0</v>
      </c>
      <c r="J10" s="338">
        <f>'Mouvements des troupeaux'!$R$7</f>
        <v>0</v>
      </c>
      <c r="K10" s="338">
        <f>'Mouvements des troupeaux'!$E$7</f>
        <v>0</v>
      </c>
      <c r="L10" s="339">
        <f t="shared" si="0"/>
        <v>3</v>
      </c>
      <c r="M10" s="338">
        <f t="shared" si="0"/>
        <v>3</v>
      </c>
      <c r="N10" s="337">
        <f t="shared" si="0"/>
        <v>3</v>
      </c>
    </row>
    <row r="11" spans="1:14" ht="21.75" customHeight="1" thickBot="1">
      <c r="A11" s="340"/>
      <c r="B11" s="341" t="s">
        <v>116</v>
      </c>
      <c r="C11" s="342">
        <f>'Récapitulatif des récoltes'!$C$9</f>
        <v>7</v>
      </c>
      <c r="D11" s="343">
        <f>'Récapitulatif des récoltes'!$D$9</f>
        <v>7</v>
      </c>
      <c r="E11" s="344">
        <f>'Récapitulatif des récoltes'!$E$9</f>
        <v>0</v>
      </c>
      <c r="F11" s="345">
        <f>'Production du lait'!$J$9</f>
        <v>0</v>
      </c>
      <c r="G11" s="345">
        <f>'Production du lait'!$E$9</f>
        <v>0</v>
      </c>
      <c r="H11" s="344">
        <f>'Production du lait'!$I$9</f>
        <v>0</v>
      </c>
      <c r="I11" s="345">
        <f>'Mouvements des troupeaux'!$Q$8</f>
        <v>0</v>
      </c>
      <c r="J11" s="345">
        <f>'Mouvements des troupeaux'!$R$8</f>
        <v>0</v>
      </c>
      <c r="K11" s="345">
        <f>'Mouvements des troupeaux'!$E$8</f>
        <v>0</v>
      </c>
      <c r="L11" s="346">
        <f t="shared" si="0"/>
        <v>7</v>
      </c>
      <c r="M11" s="345">
        <f t="shared" si="0"/>
        <v>7</v>
      </c>
      <c r="N11" s="344">
        <f t="shared" si="0"/>
        <v>0</v>
      </c>
    </row>
    <row r="12" spans="1:14" ht="21.75" customHeight="1">
      <c r="A12" s="347" t="s">
        <v>117</v>
      </c>
      <c r="B12" s="348" t="s">
        <v>118</v>
      </c>
      <c r="C12" s="335">
        <f>'Récapitulatif des récoltes'!$C$10</f>
        <v>7.2</v>
      </c>
      <c r="D12" s="336">
        <f>'Récapitulatif des récoltes'!$D$10</f>
        <v>7.2</v>
      </c>
      <c r="E12" s="337">
        <f>'Récapitulatif des récoltes'!$E$10</f>
        <v>2.25</v>
      </c>
      <c r="F12" s="338">
        <f>'Production du lait'!$J$10</f>
        <v>0</v>
      </c>
      <c r="G12" s="338">
        <f>'Production du lait'!$E$10</f>
        <v>0</v>
      </c>
      <c r="H12" s="337">
        <f>'Production du lait'!$I$10</f>
        <v>0</v>
      </c>
      <c r="I12" s="338">
        <f>'Mouvements des troupeaux'!$Q$9</f>
        <v>0</v>
      </c>
      <c r="J12" s="338">
        <f>'Mouvements des troupeaux'!$R$9</f>
        <v>0</v>
      </c>
      <c r="K12" s="338">
        <f>'Mouvements des troupeaux'!$E$9</f>
        <v>0</v>
      </c>
      <c r="L12" s="339">
        <f t="shared" si="0"/>
        <v>7.2</v>
      </c>
      <c r="M12" s="338">
        <f t="shared" si="0"/>
        <v>7.2</v>
      </c>
      <c r="N12" s="337">
        <f t="shared" si="0"/>
        <v>2.25</v>
      </c>
    </row>
    <row r="13" spans="1:14" ht="21.75" customHeight="1">
      <c r="A13" s="347"/>
      <c r="B13" s="349" t="s">
        <v>119</v>
      </c>
      <c r="C13" s="335">
        <f>'Récapitulatif des récoltes'!$C$11</f>
        <v>3.7</v>
      </c>
      <c r="D13" s="336">
        <f>'Récapitulatif des récoltes'!$D$11</f>
        <v>3.7</v>
      </c>
      <c r="E13" s="337">
        <f>'Récapitulatif des récoltes'!$E$11</f>
        <v>3.25</v>
      </c>
      <c r="F13" s="338">
        <f>'Production du lait'!$J$11</f>
        <v>0</v>
      </c>
      <c r="G13" s="338">
        <f>'Production du lait'!$E$11</f>
        <v>0</v>
      </c>
      <c r="H13" s="337">
        <f>'Production du lait'!$I$11</f>
        <v>0</v>
      </c>
      <c r="I13" s="338">
        <f>'Mouvements des troupeaux'!$Q$10</f>
        <v>0</v>
      </c>
      <c r="J13" s="338">
        <f>'Mouvements des troupeaux'!$R$10</f>
        <v>0</v>
      </c>
      <c r="K13" s="338">
        <f>'Mouvements des troupeaux'!$E$10</f>
        <v>0</v>
      </c>
      <c r="L13" s="339">
        <f t="shared" si="0"/>
        <v>3.7</v>
      </c>
      <c r="M13" s="338">
        <f t="shared" si="0"/>
        <v>3.7</v>
      </c>
      <c r="N13" s="337">
        <f t="shared" si="0"/>
        <v>3.25</v>
      </c>
    </row>
    <row r="14" spans="1:14" ht="21.75" customHeight="1" thickBot="1">
      <c r="A14" s="340"/>
      <c r="B14" s="341" t="s">
        <v>120</v>
      </c>
      <c r="C14" s="342">
        <f>'Récapitulatif des récoltes'!$C$12</f>
        <v>8.5</v>
      </c>
      <c r="D14" s="343">
        <f>'Récapitulatif des récoltes'!$D$12</f>
        <v>8.5</v>
      </c>
      <c r="E14" s="344">
        <f>'Récapitulatif des récoltes'!$E$12</f>
        <v>7.25</v>
      </c>
      <c r="F14" s="345">
        <f>'Production du lait'!$J$12</f>
        <v>0</v>
      </c>
      <c r="G14" s="345">
        <f>'Production du lait'!$E$12</f>
        <v>0</v>
      </c>
      <c r="H14" s="344">
        <f>'Production du lait'!$I$12</f>
        <v>0</v>
      </c>
      <c r="I14" s="345">
        <f>'Mouvements des troupeaux'!$Q$11</f>
        <v>0</v>
      </c>
      <c r="J14" s="345">
        <f>'Mouvements des troupeaux'!$R$11</f>
        <v>0</v>
      </c>
      <c r="K14" s="345">
        <f>'Mouvements des troupeaux'!$E$11</f>
        <v>0</v>
      </c>
      <c r="L14" s="346">
        <f t="shared" si="0"/>
        <v>8.5</v>
      </c>
      <c r="M14" s="345">
        <f t="shared" si="0"/>
        <v>8.5</v>
      </c>
      <c r="N14" s="344">
        <f t="shared" si="0"/>
        <v>7.25</v>
      </c>
    </row>
    <row r="15" spans="1:14" ht="21.75" customHeight="1">
      <c r="A15" s="347" t="s">
        <v>121</v>
      </c>
      <c r="B15" s="348" t="s">
        <v>122</v>
      </c>
      <c r="C15" s="335">
        <f>'Récapitulatif des récoltes'!$C$13</f>
        <v>16</v>
      </c>
      <c r="D15" s="336">
        <f>'Récapitulatif des récoltes'!$D$13</f>
        <v>16</v>
      </c>
      <c r="E15" s="337">
        <f>'Récapitulatif des récoltes'!$E$13</f>
        <v>7.5</v>
      </c>
      <c r="F15" s="338">
        <f>'Production du lait'!$J$13</f>
        <v>0</v>
      </c>
      <c r="G15" s="338">
        <f>'Production du lait'!$E$13</f>
        <v>0</v>
      </c>
      <c r="H15" s="337">
        <f>'Production du lait'!$I$13</f>
        <v>0</v>
      </c>
      <c r="I15" s="338">
        <f>'Mouvements des troupeaux'!$Q$12</f>
        <v>0</v>
      </c>
      <c r="J15" s="338">
        <f>'Mouvements des troupeaux'!$R$12</f>
        <v>0</v>
      </c>
      <c r="K15" s="338">
        <f>'Mouvements des troupeaux'!$E$12</f>
        <v>0</v>
      </c>
      <c r="L15" s="339">
        <f t="shared" si="0"/>
        <v>16</v>
      </c>
      <c r="M15" s="338">
        <f t="shared" si="0"/>
        <v>16</v>
      </c>
      <c r="N15" s="337">
        <f t="shared" si="0"/>
        <v>7.5</v>
      </c>
    </row>
    <row r="16" spans="1:14" ht="21.75" customHeight="1" thickBot="1">
      <c r="A16" s="340"/>
      <c r="B16" s="341" t="s">
        <v>123</v>
      </c>
      <c r="C16" s="342">
        <f>'Récapitulatif des récoltes'!$C$14</f>
        <v>4</v>
      </c>
      <c r="D16" s="343">
        <f>'Récapitulatif des récoltes'!$D$14</f>
        <v>4</v>
      </c>
      <c r="E16" s="344">
        <f>'Récapitulatif des récoltes'!$E$14</f>
        <v>0</v>
      </c>
      <c r="F16" s="345">
        <f>'Production du lait'!$J$14</f>
        <v>0</v>
      </c>
      <c r="G16" s="345">
        <f>'Production du lait'!$E$14</f>
        <v>0</v>
      </c>
      <c r="H16" s="344">
        <f>'Production du lait'!$I$14</f>
        <v>0</v>
      </c>
      <c r="I16" s="345">
        <f>'Mouvements des troupeaux'!$Q$13</f>
        <v>0</v>
      </c>
      <c r="J16" s="345">
        <f>'Mouvements des troupeaux'!$R$13</f>
        <v>0</v>
      </c>
      <c r="K16" s="345">
        <f>'Mouvements des troupeaux'!$E$13</f>
        <v>0</v>
      </c>
      <c r="L16" s="453">
        <f t="shared" si="0"/>
        <v>4</v>
      </c>
      <c r="M16" s="345">
        <f t="shared" si="0"/>
        <v>4</v>
      </c>
      <c r="N16" s="344">
        <f t="shared" si="0"/>
        <v>0</v>
      </c>
    </row>
    <row r="17" spans="1:14" ht="21.75" customHeight="1">
      <c r="A17" s="347" t="s">
        <v>124</v>
      </c>
      <c r="B17" s="348" t="s">
        <v>125</v>
      </c>
      <c r="C17" s="335">
        <f>'Récapitulatif des récoltes'!$C$15</f>
        <v>2</v>
      </c>
      <c r="D17" s="336">
        <f>'Récapitulatif des récoltes'!$D$15</f>
        <v>2</v>
      </c>
      <c r="E17" s="337">
        <f>'Récapitulatif des récoltes'!$E$15</f>
        <v>0</v>
      </c>
      <c r="F17" s="338">
        <f>'Production du lait'!$J$15</f>
        <v>0</v>
      </c>
      <c r="G17" s="338">
        <f>'Production du lait'!$E$15</f>
        <v>0</v>
      </c>
      <c r="H17" s="337">
        <f>'Production du lait'!$I$15</f>
        <v>0</v>
      </c>
      <c r="I17" s="338">
        <f>'Mouvements des troupeaux'!$Q$14</f>
        <v>0</v>
      </c>
      <c r="J17" s="338">
        <f>'Mouvements des troupeaux'!$R$14</f>
        <v>0</v>
      </c>
      <c r="K17" s="338">
        <f>'Mouvements des troupeaux'!$E$14</f>
        <v>0</v>
      </c>
      <c r="L17" s="339">
        <f t="shared" si="0"/>
        <v>2</v>
      </c>
      <c r="M17" s="338">
        <f t="shared" si="0"/>
        <v>2</v>
      </c>
      <c r="N17" s="337">
        <f t="shared" si="0"/>
        <v>0</v>
      </c>
    </row>
    <row r="18" spans="1:14" ht="21.75" customHeight="1" thickBot="1">
      <c r="A18" s="340"/>
      <c r="B18" s="341" t="s">
        <v>126</v>
      </c>
      <c r="C18" s="342">
        <f>'Récapitulatif des récoltes'!$C$16</f>
        <v>6.125</v>
      </c>
      <c r="D18" s="343">
        <f>'Récapitulatif des récoltes'!$D$16</f>
        <v>6.125</v>
      </c>
      <c r="E18" s="344">
        <f>'Récapitulatif des récoltes'!$E$16</f>
        <v>0</v>
      </c>
      <c r="F18" s="345">
        <f>'Production du lait'!$J$16</f>
        <v>0</v>
      </c>
      <c r="G18" s="345">
        <f>'Production du lait'!$E$16</f>
        <v>0</v>
      </c>
      <c r="H18" s="344">
        <f>'Production du lait'!$I$16</f>
        <v>0</v>
      </c>
      <c r="I18" s="345">
        <f>'Mouvements des troupeaux'!$Q$15</f>
        <v>-30</v>
      </c>
      <c r="J18" s="345">
        <f>'Mouvements des troupeaux'!$R$15</f>
        <v>-30</v>
      </c>
      <c r="K18" s="345">
        <f>'Mouvements des troupeaux'!$E$15</f>
        <v>0</v>
      </c>
      <c r="L18" s="346">
        <f t="shared" si="0"/>
        <v>-23.875</v>
      </c>
      <c r="M18" s="345">
        <f t="shared" si="0"/>
        <v>-23.875</v>
      </c>
      <c r="N18" s="344">
        <f t="shared" si="0"/>
        <v>0</v>
      </c>
    </row>
    <row r="19" spans="1:14" ht="21.75" customHeight="1">
      <c r="A19" s="347" t="s">
        <v>127</v>
      </c>
      <c r="B19" s="348" t="s">
        <v>128</v>
      </c>
      <c r="C19" s="335">
        <f>'Récapitulatif des récoltes'!$C$17</f>
        <v>131.2</v>
      </c>
      <c r="D19" s="336">
        <f>'Récapitulatif des récoltes'!$D$17</f>
        <v>35.2</v>
      </c>
      <c r="E19" s="337">
        <f>'Récapitulatif des récoltes'!$E$17</f>
        <v>127</v>
      </c>
      <c r="F19" s="338">
        <f>'Production du lait'!$J$17</f>
        <v>0</v>
      </c>
      <c r="G19" s="338">
        <f>'Production du lait'!$E$17</f>
        <v>0</v>
      </c>
      <c r="H19" s="337">
        <f>'Production du lait'!$I$17</f>
        <v>0</v>
      </c>
      <c r="I19" s="338">
        <f>'Mouvements des troupeaux'!$Q$16</f>
        <v>0</v>
      </c>
      <c r="J19" s="338">
        <f>'Mouvements des troupeaux'!$R$16</f>
        <v>0</v>
      </c>
      <c r="K19" s="338">
        <f>'Mouvements des troupeaux'!$E$16</f>
        <v>0</v>
      </c>
      <c r="L19" s="339">
        <f t="shared" si="0"/>
        <v>131.2</v>
      </c>
      <c r="M19" s="338">
        <f t="shared" si="0"/>
        <v>35.2</v>
      </c>
      <c r="N19" s="337">
        <f t="shared" si="0"/>
        <v>127</v>
      </c>
    </row>
    <row r="20" spans="1:14" ht="21.75" customHeight="1" thickBot="1">
      <c r="A20" s="340"/>
      <c r="B20" s="341" t="s">
        <v>129</v>
      </c>
      <c r="C20" s="342">
        <f>'Récapitulatif des récoltes'!$C$18</f>
        <v>4.5</v>
      </c>
      <c r="D20" s="343">
        <f>'Récapitulatif des récoltes'!$D$18</f>
        <v>4.5</v>
      </c>
      <c r="E20" s="344">
        <f>'Récapitulatif des récoltes'!$E$18</f>
        <v>0</v>
      </c>
      <c r="F20" s="345">
        <f>'Production du lait'!$J$18</f>
        <v>0</v>
      </c>
      <c r="G20" s="345">
        <f>'Production du lait'!$E$18</f>
        <v>0</v>
      </c>
      <c r="H20" s="344">
        <f>'Production du lait'!$I$18</f>
        <v>0</v>
      </c>
      <c r="I20" s="345">
        <f>'Mouvements des troupeaux'!$Q$17</f>
        <v>0</v>
      </c>
      <c r="J20" s="345">
        <f>'Mouvements des troupeaux'!$R$17</f>
        <v>0</v>
      </c>
      <c r="K20" s="345">
        <f>'Mouvements des troupeaux'!$E$17</f>
        <v>0</v>
      </c>
      <c r="L20" s="346">
        <f t="shared" si="0"/>
        <v>4.5</v>
      </c>
      <c r="M20" s="345">
        <f t="shared" si="0"/>
        <v>4.5</v>
      </c>
      <c r="N20" s="344">
        <f t="shared" si="0"/>
        <v>0</v>
      </c>
    </row>
    <row r="21" spans="1:14" ht="21.75" customHeight="1">
      <c r="A21" s="347" t="s">
        <v>130</v>
      </c>
      <c r="B21" s="348" t="s">
        <v>131</v>
      </c>
      <c r="C21" s="335">
        <f>'Récapitulatif des récoltes'!$C$19</f>
        <v>0</v>
      </c>
      <c r="D21" s="336">
        <f>'Récapitulatif des récoltes'!$D$19</f>
        <v>0</v>
      </c>
      <c r="E21" s="337">
        <f>'Récapitulatif des récoltes'!$E$19</f>
        <v>0</v>
      </c>
      <c r="F21" s="338">
        <f>'Production du lait'!$J$19</f>
        <v>0</v>
      </c>
      <c r="G21" s="338">
        <f>'Production du lait'!$E$19</f>
        <v>0</v>
      </c>
      <c r="H21" s="337">
        <f>'Production du lait'!$I$19</f>
        <v>0</v>
      </c>
      <c r="I21" s="338">
        <f>'Mouvements des troupeaux'!$Q$18</f>
        <v>0</v>
      </c>
      <c r="J21" s="338">
        <f>'Mouvements des troupeaux'!$R$18</f>
        <v>0</v>
      </c>
      <c r="K21" s="338">
        <f>'Mouvements des troupeaux'!$E$18</f>
        <v>0</v>
      </c>
      <c r="L21" s="339">
        <f t="shared" si="0"/>
        <v>0</v>
      </c>
      <c r="M21" s="338">
        <f t="shared" si="0"/>
        <v>0</v>
      </c>
      <c r="N21" s="337">
        <f t="shared" si="0"/>
        <v>0</v>
      </c>
    </row>
    <row r="22" spans="1:14" ht="21.75" customHeight="1" thickBot="1">
      <c r="A22" s="340"/>
      <c r="B22" s="341" t="s">
        <v>132</v>
      </c>
      <c r="C22" s="342">
        <f>'Récapitulatif des récoltes'!$C$20</f>
        <v>32.5</v>
      </c>
      <c r="D22" s="343">
        <f>'Récapitulatif des récoltes'!$D$20</f>
        <v>10</v>
      </c>
      <c r="E22" s="344">
        <f>'Récapitulatif des récoltes'!$E$20</f>
        <v>0</v>
      </c>
      <c r="F22" s="345">
        <f>'Production du lait'!$J$20</f>
        <v>0</v>
      </c>
      <c r="G22" s="345">
        <f>'Production du lait'!$E$20</f>
        <v>0</v>
      </c>
      <c r="H22" s="344">
        <f>'Production du lait'!$I$20</f>
        <v>0</v>
      </c>
      <c r="I22" s="345">
        <f>'Mouvements des troupeaux'!$Q$19</f>
        <v>0</v>
      </c>
      <c r="J22" s="345">
        <f>'Mouvements des troupeaux'!$R$19</f>
        <v>0</v>
      </c>
      <c r="K22" s="345">
        <f>'Mouvements des troupeaux'!$E$19</f>
        <v>0</v>
      </c>
      <c r="L22" s="346">
        <f t="shared" si="0"/>
        <v>32.5</v>
      </c>
      <c r="M22" s="345">
        <f t="shared" si="0"/>
        <v>10</v>
      </c>
      <c r="N22" s="344">
        <f t="shared" si="0"/>
        <v>0</v>
      </c>
    </row>
    <row r="23" spans="1:14" ht="21.75" customHeight="1">
      <c r="A23" s="347" t="s">
        <v>133</v>
      </c>
      <c r="B23" s="348" t="s">
        <v>134</v>
      </c>
      <c r="C23" s="335">
        <f>'Récapitulatif des récoltes'!$C$21</f>
        <v>4009</v>
      </c>
      <c r="D23" s="336">
        <f>'Récapitulatif des récoltes'!$D$21</f>
        <v>809</v>
      </c>
      <c r="E23" s="337">
        <f>'Récapitulatif des récoltes'!$E$21</f>
        <v>4000</v>
      </c>
      <c r="F23" s="338">
        <f>'Production du lait'!$J$21</f>
        <v>0</v>
      </c>
      <c r="G23" s="338">
        <f>'Production du lait'!$E$21</f>
        <v>0</v>
      </c>
      <c r="H23" s="337">
        <f>'Production du lait'!$I$21</f>
        <v>0</v>
      </c>
      <c r="I23" s="338">
        <f>'Mouvements des troupeaux'!$Q$20</f>
        <v>0</v>
      </c>
      <c r="J23" s="338">
        <f>'Mouvements des troupeaux'!$R$20</f>
        <v>0</v>
      </c>
      <c r="K23" s="338">
        <f>'Mouvements des troupeaux'!$E$20</f>
        <v>0</v>
      </c>
      <c r="L23" s="339">
        <f t="shared" si="0"/>
        <v>4009</v>
      </c>
      <c r="M23" s="338">
        <f t="shared" si="0"/>
        <v>809</v>
      </c>
      <c r="N23" s="337">
        <f t="shared" si="0"/>
        <v>4000</v>
      </c>
    </row>
    <row r="24" spans="1:14" ht="21.75" customHeight="1">
      <c r="A24" s="347"/>
      <c r="B24" s="348" t="s">
        <v>135</v>
      </c>
      <c r="C24" s="335">
        <f>'Récapitulatif des récoltes'!$C$22</f>
        <v>135</v>
      </c>
      <c r="D24" s="336">
        <f>'Récapitulatif des récoltes'!$D$22</f>
        <v>30</v>
      </c>
      <c r="E24" s="337">
        <f>'Récapitulatif des récoltes'!$E$22</f>
        <v>0</v>
      </c>
      <c r="F24" s="338">
        <f>'Production du lait'!$J$22</f>
        <v>0</v>
      </c>
      <c r="G24" s="338">
        <f>'Production du lait'!$E$22</f>
        <v>0</v>
      </c>
      <c r="H24" s="337">
        <f>'Production du lait'!$I$22</f>
        <v>0</v>
      </c>
      <c r="I24" s="338">
        <f>'Mouvements des troupeaux'!$Q$21</f>
        <v>-230</v>
      </c>
      <c r="J24" s="338">
        <f>'Mouvements des troupeaux'!$R$21</f>
        <v>-230</v>
      </c>
      <c r="K24" s="338">
        <f>'Mouvements des troupeaux'!$E$21</f>
        <v>0</v>
      </c>
      <c r="L24" s="339">
        <f t="shared" si="0"/>
        <v>-95</v>
      </c>
      <c r="M24" s="338">
        <f t="shared" si="0"/>
        <v>-200</v>
      </c>
      <c r="N24" s="337">
        <f t="shared" si="0"/>
        <v>0</v>
      </c>
    </row>
    <row r="25" spans="1:14" ht="21.75" customHeight="1" thickBot="1">
      <c r="A25" s="340"/>
      <c r="B25" s="341" t="s">
        <v>136</v>
      </c>
      <c r="C25" s="342">
        <f>'Récapitulatif des récoltes'!$C$23</f>
        <v>6</v>
      </c>
      <c r="D25" s="343">
        <f>'Récapitulatif des récoltes'!$D$23</f>
        <v>6</v>
      </c>
      <c r="E25" s="344">
        <f>'Récapitulatif des récoltes'!$E$23</f>
        <v>6</v>
      </c>
      <c r="F25" s="345">
        <f>'Production du lait'!$J$23</f>
        <v>0</v>
      </c>
      <c r="G25" s="345">
        <f>'Production du lait'!$E$23</f>
        <v>0</v>
      </c>
      <c r="H25" s="344">
        <f>'Production du lait'!$I$23</f>
        <v>0</v>
      </c>
      <c r="I25" s="345">
        <f>'Mouvements des troupeaux'!$Q$22</f>
        <v>0</v>
      </c>
      <c r="J25" s="345">
        <f>'Mouvements des troupeaux'!$R$22</f>
        <v>0</v>
      </c>
      <c r="K25" s="345">
        <f>'Mouvements des troupeaux'!$E$22</f>
        <v>0</v>
      </c>
      <c r="L25" s="346">
        <f t="shared" si="0"/>
        <v>6</v>
      </c>
      <c r="M25" s="345">
        <f t="shared" si="0"/>
        <v>6</v>
      </c>
      <c r="N25" s="344">
        <f t="shared" si="0"/>
        <v>6</v>
      </c>
    </row>
    <row r="26" spans="1:14" ht="21.75" customHeight="1">
      <c r="A26" s="347" t="s">
        <v>137</v>
      </c>
      <c r="B26" s="348" t="s">
        <v>138</v>
      </c>
      <c r="C26" s="335">
        <f>'Récapitulatif des récoltes'!$C$24</f>
        <v>6</v>
      </c>
      <c r="D26" s="336">
        <f>'Récapitulatif des récoltes'!$D$24</f>
        <v>6</v>
      </c>
      <c r="E26" s="337">
        <f>'Récapitulatif des récoltes'!$E$24</f>
        <v>6</v>
      </c>
      <c r="F26" s="338">
        <f>'Production du lait'!$J$24</f>
        <v>0</v>
      </c>
      <c r="G26" s="338">
        <f>'Production du lait'!$E$24</f>
        <v>0</v>
      </c>
      <c r="H26" s="337">
        <f>'Production du lait'!$I$24</f>
        <v>0</v>
      </c>
      <c r="I26" s="338">
        <f>'Mouvements des troupeaux'!$Q$23</f>
        <v>30</v>
      </c>
      <c r="J26" s="338">
        <f>'Mouvements des troupeaux'!$R$23</f>
        <v>30</v>
      </c>
      <c r="K26" s="338">
        <f>'Mouvements des troupeaux'!$E$23</f>
        <v>0</v>
      </c>
      <c r="L26" s="339">
        <f t="shared" si="0"/>
        <v>36</v>
      </c>
      <c r="M26" s="338">
        <f t="shared" si="0"/>
        <v>36</v>
      </c>
      <c r="N26" s="337">
        <f t="shared" si="0"/>
        <v>6</v>
      </c>
    </row>
    <row r="27" spans="1:14" ht="21.75" customHeight="1" thickBot="1">
      <c r="A27" s="340"/>
      <c r="B27" s="341" t="s">
        <v>139</v>
      </c>
      <c r="C27" s="342">
        <f>'Récapitulatif des récoltes'!$C$25</f>
        <v>5</v>
      </c>
      <c r="D27" s="343">
        <f>'Récapitulatif des récoltes'!$D$25</f>
        <v>5</v>
      </c>
      <c r="E27" s="344">
        <f>'Récapitulatif des récoltes'!$E$25</f>
        <v>0</v>
      </c>
      <c r="F27" s="345">
        <f>'Production du lait'!$J$25</f>
        <v>0</v>
      </c>
      <c r="G27" s="345">
        <f>'Production du lait'!$E$25</f>
        <v>0</v>
      </c>
      <c r="H27" s="344">
        <f>'Production du lait'!$I$25</f>
        <v>0</v>
      </c>
      <c r="I27" s="345">
        <f>'Mouvements des troupeaux'!$Q$24</f>
        <v>0</v>
      </c>
      <c r="J27" s="345">
        <f>'Mouvements des troupeaux'!$R$24</f>
        <v>0</v>
      </c>
      <c r="K27" s="345">
        <f>'Mouvements des troupeaux'!$E$24</f>
        <v>0</v>
      </c>
      <c r="L27" s="346">
        <f t="shared" si="0"/>
        <v>5</v>
      </c>
      <c r="M27" s="345">
        <f t="shared" si="0"/>
        <v>5</v>
      </c>
      <c r="N27" s="344">
        <f t="shared" si="0"/>
        <v>0</v>
      </c>
    </row>
    <row r="28" spans="1:14" ht="21.75" customHeight="1">
      <c r="A28" s="347" t="s">
        <v>140</v>
      </c>
      <c r="B28" s="348" t="s">
        <v>141</v>
      </c>
      <c r="C28" s="335">
        <f>'Récapitulatif des récoltes'!$C$26</f>
        <v>0</v>
      </c>
      <c r="D28" s="336">
        <f>'Récapitulatif des récoltes'!$D$26</f>
        <v>0</v>
      </c>
      <c r="E28" s="337">
        <f>'Récapitulatif des récoltes'!$E$26</f>
        <v>0</v>
      </c>
      <c r="F28" s="338">
        <f>'Production du lait'!$J$26</f>
        <v>0</v>
      </c>
      <c r="G28" s="338">
        <f>'Production du lait'!$E$26</f>
        <v>0</v>
      </c>
      <c r="H28" s="337">
        <f>'Production du lait'!$I$26</f>
        <v>0</v>
      </c>
      <c r="I28" s="338">
        <f>'Mouvements des troupeaux'!$Q$25</f>
        <v>0</v>
      </c>
      <c r="J28" s="338">
        <f>'Mouvements des troupeaux'!$R$25</f>
        <v>0</v>
      </c>
      <c r="K28" s="338">
        <f>'Mouvements des troupeaux'!$E$25</f>
        <v>0</v>
      </c>
      <c r="L28" s="339">
        <f t="shared" si="0"/>
        <v>0</v>
      </c>
      <c r="M28" s="338">
        <f t="shared" si="0"/>
        <v>0</v>
      </c>
      <c r="N28" s="337">
        <f t="shared" si="0"/>
        <v>0</v>
      </c>
    </row>
    <row r="29" spans="1:14" ht="21.75" customHeight="1" thickBot="1">
      <c r="A29" s="340"/>
      <c r="B29" s="341" t="s">
        <v>142</v>
      </c>
      <c r="C29" s="342">
        <f>'Récapitulatif des récoltes'!$C$27</f>
        <v>0</v>
      </c>
      <c r="D29" s="343">
        <f>'Récapitulatif des récoltes'!$D$27</f>
        <v>0</v>
      </c>
      <c r="E29" s="344">
        <f>'Récapitulatif des récoltes'!$E$27</f>
        <v>0</v>
      </c>
      <c r="F29" s="345">
        <f>'Production du lait'!$J$27</f>
        <v>0</v>
      </c>
      <c r="G29" s="345">
        <f>'Production du lait'!$E$27</f>
        <v>0</v>
      </c>
      <c r="H29" s="344">
        <f>'Production du lait'!$I$27</f>
        <v>0</v>
      </c>
      <c r="I29" s="345">
        <f>'Mouvements des troupeaux'!$Q$26</f>
        <v>-115</v>
      </c>
      <c r="J29" s="345">
        <f>'Mouvements des troupeaux'!$R$26</f>
        <v>-115</v>
      </c>
      <c r="K29" s="345">
        <f>'Mouvements des troupeaux'!$E$26</f>
        <v>0</v>
      </c>
      <c r="L29" s="346">
        <f t="shared" si="0"/>
        <v>-115</v>
      </c>
      <c r="M29" s="345">
        <f t="shared" si="0"/>
        <v>-115</v>
      </c>
      <c r="N29" s="344">
        <f t="shared" si="0"/>
        <v>0</v>
      </c>
    </row>
    <row r="30" spans="1:14" ht="21.75" customHeight="1">
      <c r="A30" s="347" t="s">
        <v>143</v>
      </c>
      <c r="B30" s="348" t="s">
        <v>144</v>
      </c>
      <c r="C30" s="335">
        <f>'Récapitulatif des récoltes'!$C$28</f>
        <v>3.08</v>
      </c>
      <c r="D30" s="336">
        <f>'Récapitulatif des récoltes'!$D$28</f>
        <v>3.08</v>
      </c>
      <c r="E30" s="337">
        <f>'Récapitulatif des récoltes'!$E$28</f>
        <v>3</v>
      </c>
      <c r="F30" s="338">
        <f>'Production du lait'!$J$28</f>
        <v>0</v>
      </c>
      <c r="G30" s="338">
        <f>'Production du lait'!$E$28</f>
        <v>0</v>
      </c>
      <c r="H30" s="337">
        <f>'Production du lait'!$I$28</f>
        <v>0</v>
      </c>
      <c r="I30" s="338">
        <f>'Mouvements des troupeaux'!$Q$27</f>
        <v>0</v>
      </c>
      <c r="J30" s="338">
        <f>'Mouvements des troupeaux'!$R$27</f>
        <v>0</v>
      </c>
      <c r="K30" s="338">
        <f>'Mouvements des troupeaux'!$E$27</f>
        <v>0</v>
      </c>
      <c r="L30" s="339">
        <f t="shared" si="0"/>
        <v>3.08</v>
      </c>
      <c r="M30" s="338">
        <f t="shared" si="0"/>
        <v>3.08</v>
      </c>
      <c r="N30" s="337">
        <f t="shared" si="0"/>
        <v>3</v>
      </c>
    </row>
    <row r="31" spans="1:14" ht="21.75" customHeight="1" thickBot="1">
      <c r="A31" s="340"/>
      <c r="B31" s="341" t="s">
        <v>145</v>
      </c>
      <c r="C31" s="342">
        <f>'Récapitulatif des récoltes'!$C$29</f>
        <v>0.56</v>
      </c>
      <c r="D31" s="343">
        <f>'Récapitulatif des récoltes'!$D$29</f>
        <v>0.56</v>
      </c>
      <c r="E31" s="344">
        <f>'Récapitulatif des récoltes'!$E$29</f>
        <v>0</v>
      </c>
      <c r="F31" s="345">
        <f>'Production du lait'!$J$29</f>
        <v>0</v>
      </c>
      <c r="G31" s="345">
        <f>'Production du lait'!$E$29</f>
        <v>0</v>
      </c>
      <c r="H31" s="344">
        <f>'Production du lait'!$I$29</f>
        <v>0</v>
      </c>
      <c r="I31" s="345">
        <f>'Mouvements des troupeaux'!$Q$28</f>
        <v>20</v>
      </c>
      <c r="J31" s="345">
        <f>'Mouvements des troupeaux'!$R$28</f>
        <v>20</v>
      </c>
      <c r="K31" s="345">
        <f>'Mouvements des troupeaux'!$E$28</f>
        <v>0</v>
      </c>
      <c r="L31" s="346">
        <f t="shared" si="0"/>
        <v>20.56</v>
      </c>
      <c r="M31" s="345">
        <f t="shared" si="0"/>
        <v>20.56</v>
      </c>
      <c r="N31" s="344">
        <f t="shared" si="0"/>
        <v>0</v>
      </c>
    </row>
    <row r="32" spans="1:14" ht="21.75" customHeight="1">
      <c r="A32" s="347" t="s">
        <v>146</v>
      </c>
      <c r="B32" s="348" t="s">
        <v>147</v>
      </c>
      <c r="C32" s="335">
        <f>'Récapitulatif des récoltes'!$C$30</f>
        <v>4.56</v>
      </c>
      <c r="D32" s="336">
        <f>'Récapitulatif des récoltes'!$D$30</f>
        <v>4.56</v>
      </c>
      <c r="E32" s="337">
        <f>'Récapitulatif des récoltes'!$E$30</f>
        <v>4</v>
      </c>
      <c r="F32" s="338">
        <f>'Production du lait'!$J$30</f>
        <v>0</v>
      </c>
      <c r="G32" s="338">
        <f>'Production du lait'!$E$30</f>
        <v>0</v>
      </c>
      <c r="H32" s="337">
        <f>'Production du lait'!$I$30</f>
        <v>0</v>
      </c>
      <c r="I32" s="338">
        <f>'Mouvements des troupeaux'!$Q$29</f>
        <v>150</v>
      </c>
      <c r="J32" s="338">
        <f>'Mouvements des troupeaux'!$R$29</f>
        <v>150</v>
      </c>
      <c r="K32" s="338">
        <f>'Mouvements des troupeaux'!$E$29</f>
        <v>150</v>
      </c>
      <c r="L32" s="339">
        <f t="shared" si="0"/>
        <v>154.56</v>
      </c>
      <c r="M32" s="338">
        <f t="shared" si="0"/>
        <v>154.56</v>
      </c>
      <c r="N32" s="337">
        <f t="shared" si="0"/>
        <v>154</v>
      </c>
    </row>
    <row r="33" spans="1:14" ht="21.75" customHeight="1" thickBot="1">
      <c r="A33" s="340"/>
      <c r="B33" s="341" t="s">
        <v>148</v>
      </c>
      <c r="C33" s="342">
        <f>'Récapitulatif des récoltes'!$C$31</f>
        <v>0</v>
      </c>
      <c r="D33" s="343">
        <f>'Récapitulatif des récoltes'!$D$31</f>
        <v>0</v>
      </c>
      <c r="E33" s="344">
        <f>'Récapitulatif des récoltes'!$E$31</f>
        <v>0</v>
      </c>
      <c r="F33" s="345">
        <f>'Production du lait'!$J$31</f>
        <v>0</v>
      </c>
      <c r="G33" s="345">
        <f>'Production du lait'!$E$31</f>
        <v>0</v>
      </c>
      <c r="H33" s="344">
        <f>'Production du lait'!$I$31</f>
        <v>0</v>
      </c>
      <c r="I33" s="345">
        <f>'Mouvements des troupeaux'!$Q$30</f>
        <v>0</v>
      </c>
      <c r="J33" s="345">
        <f>'Mouvements des troupeaux'!$R$30</f>
        <v>0</v>
      </c>
      <c r="K33" s="345">
        <f>'Mouvements des troupeaux'!$E$30</f>
        <v>0</v>
      </c>
      <c r="L33" s="346">
        <f t="shared" si="0"/>
        <v>0</v>
      </c>
      <c r="M33" s="345">
        <f t="shared" si="0"/>
        <v>0</v>
      </c>
      <c r="N33" s="344">
        <f t="shared" si="0"/>
        <v>0</v>
      </c>
    </row>
    <row r="34" spans="1:14" ht="21.75" customHeight="1" thickBot="1">
      <c r="A34" s="340" t="s">
        <v>107</v>
      </c>
      <c r="B34" s="350"/>
      <c r="C34" s="342">
        <f aca="true" t="shared" si="1" ref="C34:N34">SUM(C8:C33)</f>
        <v>4447.275000000001</v>
      </c>
      <c r="D34" s="343">
        <f t="shared" si="1"/>
        <v>1023.775</v>
      </c>
      <c r="E34" s="351">
        <f t="shared" si="1"/>
        <v>4217.25</v>
      </c>
      <c r="F34" s="352">
        <f t="shared" si="1"/>
        <v>0</v>
      </c>
      <c r="G34" s="352">
        <f t="shared" si="1"/>
        <v>0</v>
      </c>
      <c r="H34" s="351">
        <f t="shared" si="1"/>
        <v>0</v>
      </c>
      <c r="I34" s="352">
        <f t="shared" si="1"/>
        <v>-175</v>
      </c>
      <c r="J34" s="353">
        <f t="shared" si="1"/>
        <v>-175</v>
      </c>
      <c r="K34" s="345">
        <f t="shared" si="1"/>
        <v>150</v>
      </c>
      <c r="L34" s="342">
        <f t="shared" si="1"/>
        <v>4272.275000000001</v>
      </c>
      <c r="M34" s="345">
        <f t="shared" si="1"/>
        <v>848.7750000000001</v>
      </c>
      <c r="N34" s="344">
        <f t="shared" si="1"/>
        <v>4367.25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defaultGridColor="0" zoomScale="85" zoomScaleNormal="85" colorId="37" workbookViewId="0" topLeftCell="A1">
      <pane ySplit="4" topLeftCell="MZI12" activePane="bottomLeft" state="frozen"/>
      <selection pane="topLeft" activeCell="F3" sqref="F3"/>
      <selection pane="bottomLeft"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3" t="s">
        <v>94</v>
      </c>
      <c r="B1" s="5"/>
      <c r="C1" s="5"/>
      <c r="D1" s="5"/>
      <c r="E1" s="5"/>
      <c r="F1" s="6" t="s">
        <v>159</v>
      </c>
      <c r="G1" s="5"/>
      <c r="H1" s="5"/>
    </row>
    <row r="2" spans="1:8" ht="21.75" customHeight="1" thickBot="1">
      <c r="A2" s="43" t="s">
        <v>96</v>
      </c>
      <c r="B2" s="5"/>
      <c r="C2" s="5"/>
      <c r="D2" s="5"/>
      <c r="E2" s="5"/>
      <c r="G2" s="5"/>
      <c r="H2" s="5"/>
    </row>
    <row r="3" spans="1:10" ht="15" customHeight="1">
      <c r="A3" s="44" t="s">
        <v>160</v>
      </c>
      <c r="B3" s="45"/>
      <c r="C3" s="45" t="s">
        <v>161</v>
      </c>
      <c r="D3" s="45" t="s">
        <v>162</v>
      </c>
      <c r="E3" s="45" t="s">
        <v>162</v>
      </c>
      <c r="F3" s="46" t="s">
        <v>163</v>
      </c>
      <c r="G3" s="47"/>
      <c r="H3" s="14" t="s">
        <v>164</v>
      </c>
      <c r="I3" s="47" t="s">
        <v>165</v>
      </c>
      <c r="J3" s="48"/>
    </row>
    <row r="4" spans="1:10" ht="21.75" customHeight="1" thickBot="1">
      <c r="A4" s="49" t="s">
        <v>166</v>
      </c>
      <c r="B4" s="50" t="s">
        <v>100</v>
      </c>
      <c r="C4" s="51" t="s">
        <v>166</v>
      </c>
      <c r="D4" s="52" t="s">
        <v>167</v>
      </c>
      <c r="E4" s="52" t="s">
        <v>168</v>
      </c>
      <c r="F4" s="52" t="s">
        <v>169</v>
      </c>
      <c r="G4" s="52" t="s">
        <v>170</v>
      </c>
      <c r="H4" s="53" t="s">
        <v>171</v>
      </c>
      <c r="I4" s="54" t="s">
        <v>162</v>
      </c>
      <c r="J4" s="55" t="s">
        <v>110</v>
      </c>
    </row>
    <row r="5" spans="1:10" ht="21.75" customHeight="1">
      <c r="A5" s="56" t="s">
        <v>152</v>
      </c>
      <c r="B5" s="57" t="s">
        <v>112</v>
      </c>
      <c r="C5" s="58" t="s">
        <v>172</v>
      </c>
      <c r="D5" s="58">
        <v>150</v>
      </c>
      <c r="E5" s="58">
        <v>0</v>
      </c>
      <c r="F5" s="58">
        <v>150</v>
      </c>
      <c r="G5" s="59">
        <v>30</v>
      </c>
      <c r="H5" s="60">
        <f>IF(F5=0,"?,000",PRODUCT(D5*G5/F5))</f>
        <v>30</v>
      </c>
      <c r="I5" s="61">
        <v>150</v>
      </c>
      <c r="J5" s="62">
        <f aca="true" t="shared" si="0" ref="J5:J40">IF(D5=0,"?,000",PRODUCT(I5*H5/D5))</f>
        <v>30</v>
      </c>
    </row>
    <row r="6" spans="1:10" ht="21.75" customHeight="1">
      <c r="A6" s="56" t="s">
        <v>150</v>
      </c>
      <c r="B6" s="57" t="s">
        <v>112</v>
      </c>
      <c r="C6" s="58" t="s">
        <v>172</v>
      </c>
      <c r="D6" s="58">
        <v>2</v>
      </c>
      <c r="E6" s="58">
        <v>2</v>
      </c>
      <c r="F6" s="58">
        <v>0</v>
      </c>
      <c r="G6" s="59">
        <v>0</v>
      </c>
      <c r="H6" s="60">
        <v>1</v>
      </c>
      <c r="I6" s="61">
        <v>2</v>
      </c>
      <c r="J6" s="62">
        <f t="shared" si="0"/>
        <v>1</v>
      </c>
    </row>
    <row r="7" spans="1:10" ht="21.75" customHeight="1">
      <c r="A7" s="56" t="s">
        <v>156</v>
      </c>
      <c r="B7" s="57" t="s">
        <v>112</v>
      </c>
      <c r="C7" s="58" t="s">
        <v>172</v>
      </c>
      <c r="D7" s="58">
        <v>15</v>
      </c>
      <c r="E7" s="58">
        <v>1.5</v>
      </c>
      <c r="F7" s="58">
        <v>13.5</v>
      </c>
      <c r="G7" s="59">
        <v>9</v>
      </c>
      <c r="H7" s="60">
        <f>IF(F7=0,"?,000",PRODUCT(D7*G7/F7))</f>
        <v>10</v>
      </c>
      <c r="I7" s="61">
        <v>15</v>
      </c>
      <c r="J7" s="62">
        <f t="shared" si="0"/>
        <v>10</v>
      </c>
    </row>
    <row r="8" spans="1:10" ht="21.75" customHeight="1">
      <c r="A8" s="56" t="s">
        <v>150</v>
      </c>
      <c r="B8" s="57" t="s">
        <v>113</v>
      </c>
      <c r="C8" s="58" t="s">
        <v>172</v>
      </c>
      <c r="D8" s="58">
        <v>38</v>
      </c>
      <c r="E8" s="58">
        <v>8</v>
      </c>
      <c r="F8" s="58">
        <v>30</v>
      </c>
      <c r="G8" s="59">
        <v>6</v>
      </c>
      <c r="H8" s="60">
        <f>IF(F8=0,"?,000",PRODUCT(D8*G8/F8))</f>
        <v>7.6</v>
      </c>
      <c r="I8" s="61">
        <v>38</v>
      </c>
      <c r="J8" s="62">
        <f t="shared" si="0"/>
        <v>7.6000000000000005</v>
      </c>
    </row>
    <row r="9" spans="1:10" ht="21.75" customHeight="1">
      <c r="A9" s="56" t="s">
        <v>151</v>
      </c>
      <c r="B9" s="57" t="s">
        <v>113</v>
      </c>
      <c r="C9" s="58" t="s">
        <v>172</v>
      </c>
      <c r="D9" s="58">
        <v>25</v>
      </c>
      <c r="E9" s="58">
        <v>5</v>
      </c>
      <c r="F9" s="58">
        <v>20</v>
      </c>
      <c r="G9" s="59">
        <v>3</v>
      </c>
      <c r="H9" s="60">
        <f>IF(F9=0,"?,000",PRODUCT(D9*G9/F9))</f>
        <v>3.75</v>
      </c>
      <c r="I9" s="61">
        <v>25</v>
      </c>
      <c r="J9" s="62">
        <f t="shared" si="0"/>
        <v>3.75</v>
      </c>
    </row>
    <row r="10" spans="1:10" ht="21.75" customHeight="1">
      <c r="A10" s="56" t="s">
        <v>151</v>
      </c>
      <c r="B10" s="57" t="s">
        <v>115</v>
      </c>
      <c r="C10" s="58" t="s">
        <v>172</v>
      </c>
      <c r="D10" s="58">
        <v>20</v>
      </c>
      <c r="E10" s="58">
        <v>0</v>
      </c>
      <c r="F10" s="58">
        <v>20</v>
      </c>
      <c r="G10" s="59">
        <v>3</v>
      </c>
      <c r="H10" s="60">
        <f>IF(F10=0,"?,000",PRODUCT(D10*G10/F10))</f>
        <v>3</v>
      </c>
      <c r="I10" s="61">
        <v>20</v>
      </c>
      <c r="J10" s="62">
        <f t="shared" si="0"/>
        <v>3</v>
      </c>
    </row>
    <row r="11" spans="1:10" ht="21.75" customHeight="1">
      <c r="A11" s="56" t="s">
        <v>150</v>
      </c>
      <c r="B11" s="57" t="s">
        <v>116</v>
      </c>
      <c r="C11" s="58" t="s">
        <v>172</v>
      </c>
      <c r="D11" s="58">
        <v>10</v>
      </c>
      <c r="E11" s="58">
        <v>10</v>
      </c>
      <c r="F11" s="58">
        <v>0</v>
      </c>
      <c r="G11" s="59">
        <v>0</v>
      </c>
      <c r="H11" s="60">
        <v>4</v>
      </c>
      <c r="I11" s="61">
        <v>10</v>
      </c>
      <c r="J11" s="62">
        <f t="shared" si="0"/>
        <v>4</v>
      </c>
    </row>
    <row r="12" spans="1:10" ht="21.75" customHeight="1">
      <c r="A12" s="56" t="s">
        <v>0</v>
      </c>
      <c r="B12" s="57" t="s">
        <v>116</v>
      </c>
      <c r="C12" s="58" t="s">
        <v>172</v>
      </c>
      <c r="D12" s="58">
        <v>20</v>
      </c>
      <c r="E12" s="58">
        <v>20</v>
      </c>
      <c r="F12" s="58">
        <v>0</v>
      </c>
      <c r="G12" s="59">
        <v>0</v>
      </c>
      <c r="H12" s="60">
        <v>3</v>
      </c>
      <c r="I12" s="61">
        <v>20</v>
      </c>
      <c r="J12" s="62">
        <f t="shared" si="0"/>
        <v>3</v>
      </c>
    </row>
    <row r="13" spans="1:10" ht="21.75" customHeight="1">
      <c r="A13" s="56" t="s">
        <v>151</v>
      </c>
      <c r="B13" s="57" t="s">
        <v>118</v>
      </c>
      <c r="C13" s="58" t="s">
        <v>172</v>
      </c>
      <c r="D13" s="58">
        <v>18</v>
      </c>
      <c r="E13" s="58">
        <v>3</v>
      </c>
      <c r="F13" s="58">
        <v>15</v>
      </c>
      <c r="G13" s="59">
        <v>2.25</v>
      </c>
      <c r="H13" s="60">
        <f aca="true" t="shared" si="1" ref="H13:H19">IF(F13=0,"?,000",PRODUCT(D13*G13/F13))</f>
        <v>2.7</v>
      </c>
      <c r="I13" s="61">
        <v>18</v>
      </c>
      <c r="J13" s="62">
        <f t="shared" si="0"/>
        <v>2.7</v>
      </c>
    </row>
    <row r="14" spans="1:10" ht="21.75" customHeight="1">
      <c r="A14" s="56" t="s">
        <v>0</v>
      </c>
      <c r="B14" s="57" t="s">
        <v>118</v>
      </c>
      <c r="C14" s="58" t="s">
        <v>172</v>
      </c>
      <c r="D14" s="58">
        <v>30</v>
      </c>
      <c r="E14" s="58">
        <v>30</v>
      </c>
      <c r="F14" s="58">
        <v>0</v>
      </c>
      <c r="G14" s="59">
        <v>0</v>
      </c>
      <c r="H14" s="60">
        <v>4.5</v>
      </c>
      <c r="I14" s="61">
        <v>30</v>
      </c>
      <c r="J14" s="62">
        <f t="shared" si="0"/>
        <v>4.5</v>
      </c>
    </row>
    <row r="15" spans="1:10" ht="21.75" customHeight="1">
      <c r="A15" s="56" t="s">
        <v>151</v>
      </c>
      <c r="B15" s="57" t="s">
        <v>119</v>
      </c>
      <c r="C15" s="58" t="s">
        <v>172</v>
      </c>
      <c r="D15" s="58">
        <v>18</v>
      </c>
      <c r="E15" s="58">
        <v>3</v>
      </c>
      <c r="F15" s="58">
        <v>15</v>
      </c>
      <c r="G15" s="59">
        <v>2.25</v>
      </c>
      <c r="H15" s="60">
        <f t="shared" si="1"/>
        <v>2.7</v>
      </c>
      <c r="I15" s="61">
        <v>18</v>
      </c>
      <c r="J15" s="62">
        <f t="shared" si="0"/>
        <v>2.7</v>
      </c>
    </row>
    <row r="16" spans="1:12" ht="21.75" customHeight="1">
      <c r="A16" s="56" t="s">
        <v>149</v>
      </c>
      <c r="B16" s="57" t="s">
        <v>119</v>
      </c>
      <c r="C16" s="58" t="s">
        <v>172</v>
      </c>
      <c r="D16" s="58">
        <v>5</v>
      </c>
      <c r="E16" s="58">
        <v>0</v>
      </c>
      <c r="F16" s="58">
        <v>5</v>
      </c>
      <c r="G16" s="59">
        <v>1</v>
      </c>
      <c r="H16" s="60">
        <f t="shared" si="1"/>
        <v>1</v>
      </c>
      <c r="I16" s="61">
        <v>5</v>
      </c>
      <c r="J16" s="62">
        <f t="shared" si="0"/>
        <v>1</v>
      </c>
      <c r="L16" s="456"/>
    </row>
    <row r="17" spans="1:10" ht="21.75" customHeight="1">
      <c r="A17" s="56" t="s">
        <v>149</v>
      </c>
      <c r="B17" s="57" t="s">
        <v>120</v>
      </c>
      <c r="C17" s="58" t="s">
        <v>172</v>
      </c>
      <c r="D17" s="58">
        <v>25</v>
      </c>
      <c r="E17" s="58">
        <v>5</v>
      </c>
      <c r="F17" s="58">
        <v>20</v>
      </c>
      <c r="G17" s="59">
        <v>5</v>
      </c>
      <c r="H17" s="60">
        <f t="shared" si="1"/>
        <v>6.25</v>
      </c>
      <c r="I17" s="61">
        <v>25</v>
      </c>
      <c r="J17" s="62">
        <f t="shared" si="0"/>
        <v>6.25</v>
      </c>
    </row>
    <row r="18" spans="1:10" ht="21.75" customHeight="1">
      <c r="A18" s="56" t="s">
        <v>151</v>
      </c>
      <c r="B18" s="57" t="s">
        <v>120</v>
      </c>
      <c r="C18" s="58" t="s">
        <v>172</v>
      </c>
      <c r="D18" s="58">
        <v>15</v>
      </c>
      <c r="E18" s="58">
        <v>0</v>
      </c>
      <c r="F18" s="58">
        <v>15</v>
      </c>
      <c r="G18" s="59">
        <v>2.25</v>
      </c>
      <c r="H18" s="60">
        <f t="shared" si="1"/>
        <v>2.25</v>
      </c>
      <c r="I18" s="61">
        <v>15</v>
      </c>
      <c r="J18" s="62">
        <f t="shared" si="0"/>
        <v>2.25</v>
      </c>
    </row>
    <row r="19" spans="1:10" ht="21.75" customHeight="1">
      <c r="A19" s="56" t="s">
        <v>149</v>
      </c>
      <c r="B19" s="57" t="s">
        <v>122</v>
      </c>
      <c r="C19" s="58" t="s">
        <v>172</v>
      </c>
      <c r="D19" s="58">
        <v>30</v>
      </c>
      <c r="E19" s="58">
        <v>5</v>
      </c>
      <c r="F19" s="58">
        <v>25</v>
      </c>
      <c r="G19" s="59">
        <v>7.5</v>
      </c>
      <c r="H19" s="60">
        <f t="shared" si="1"/>
        <v>9</v>
      </c>
      <c r="I19" s="61">
        <v>30</v>
      </c>
      <c r="J19" s="62">
        <f t="shared" si="0"/>
        <v>9</v>
      </c>
    </row>
    <row r="20" spans="1:10" ht="21.75" customHeight="1">
      <c r="A20" s="56" t="s">
        <v>1</v>
      </c>
      <c r="B20" s="57" t="s">
        <v>122</v>
      </c>
      <c r="C20" s="58" t="s">
        <v>172</v>
      </c>
      <c r="D20" s="58">
        <v>10</v>
      </c>
      <c r="E20" s="58">
        <v>10</v>
      </c>
      <c r="F20" s="58">
        <v>0</v>
      </c>
      <c r="G20" s="59">
        <v>0</v>
      </c>
      <c r="H20" s="60">
        <v>7</v>
      </c>
      <c r="I20" s="61">
        <v>10</v>
      </c>
      <c r="J20" s="62">
        <f t="shared" si="0"/>
        <v>7</v>
      </c>
    </row>
    <row r="21" spans="1:10" ht="21.75" customHeight="1">
      <c r="A21" s="56" t="s">
        <v>2</v>
      </c>
      <c r="B21" s="57" t="s">
        <v>123</v>
      </c>
      <c r="C21" s="58" t="s">
        <v>172</v>
      </c>
      <c r="D21" s="58">
        <v>100</v>
      </c>
      <c r="E21" s="58">
        <v>100</v>
      </c>
      <c r="F21" s="58">
        <v>0</v>
      </c>
      <c r="G21" s="59">
        <v>0</v>
      </c>
      <c r="H21" s="60">
        <v>4</v>
      </c>
      <c r="I21" s="61">
        <v>100</v>
      </c>
      <c r="J21" s="62">
        <f t="shared" si="0"/>
        <v>4</v>
      </c>
    </row>
    <row r="22" spans="1:10" ht="21.75" customHeight="1">
      <c r="A22" s="56" t="s">
        <v>2</v>
      </c>
      <c r="B22" s="57" t="s">
        <v>125</v>
      </c>
      <c r="C22" s="58" t="s">
        <v>172</v>
      </c>
      <c r="D22" s="58">
        <v>50</v>
      </c>
      <c r="E22" s="58">
        <v>50</v>
      </c>
      <c r="F22" s="58">
        <v>0</v>
      </c>
      <c r="G22" s="59">
        <v>0</v>
      </c>
      <c r="H22" s="60">
        <v>2</v>
      </c>
      <c r="I22" s="61">
        <v>50</v>
      </c>
      <c r="J22" s="62">
        <f t="shared" si="0"/>
        <v>2</v>
      </c>
    </row>
    <row r="23" spans="1:10" ht="21.75" customHeight="1">
      <c r="A23" s="56" t="s">
        <v>2</v>
      </c>
      <c r="B23" s="57" t="s">
        <v>126</v>
      </c>
      <c r="C23" s="58" t="s">
        <v>172</v>
      </c>
      <c r="D23" s="58">
        <v>5</v>
      </c>
      <c r="E23" s="58">
        <v>5</v>
      </c>
      <c r="F23" s="58">
        <v>0</v>
      </c>
      <c r="G23" s="59">
        <v>0</v>
      </c>
      <c r="H23" s="60">
        <v>2</v>
      </c>
      <c r="I23" s="61">
        <v>5</v>
      </c>
      <c r="J23" s="62">
        <f t="shared" si="0"/>
        <v>2</v>
      </c>
    </row>
    <row r="24" spans="1:10" ht="21.75" customHeight="1">
      <c r="A24" s="56" t="s">
        <v>154</v>
      </c>
      <c r="B24" s="57" t="s">
        <v>126</v>
      </c>
      <c r="C24" s="58" t="s">
        <v>172</v>
      </c>
      <c r="D24" s="58">
        <v>33</v>
      </c>
      <c r="E24" s="58">
        <v>33</v>
      </c>
      <c r="F24" s="58">
        <v>0</v>
      </c>
      <c r="G24" s="59">
        <v>0</v>
      </c>
      <c r="H24" s="60">
        <v>4.125</v>
      </c>
      <c r="I24" s="61">
        <v>33</v>
      </c>
      <c r="J24" s="62">
        <f t="shared" si="0"/>
        <v>4.125</v>
      </c>
    </row>
    <row r="25" spans="1:10" ht="21.75" customHeight="1">
      <c r="A25" s="56" t="s">
        <v>153</v>
      </c>
      <c r="B25" s="58" t="s">
        <v>128</v>
      </c>
      <c r="C25" s="58" t="s">
        <v>172</v>
      </c>
      <c r="D25" s="58">
        <v>12</v>
      </c>
      <c r="E25" s="58">
        <v>2</v>
      </c>
      <c r="F25" s="58">
        <v>10</v>
      </c>
      <c r="G25" s="59">
        <v>7</v>
      </c>
      <c r="H25" s="60">
        <f>IF(F25=0,"?,000",PRODUCT(D25*G25/F25))</f>
        <v>8.4</v>
      </c>
      <c r="I25" s="61">
        <v>12</v>
      </c>
      <c r="J25" s="62">
        <f t="shared" si="0"/>
        <v>8.4</v>
      </c>
    </row>
    <row r="26" spans="1:10" ht="21.75" customHeight="1">
      <c r="A26" s="56" t="s">
        <v>2</v>
      </c>
      <c r="B26" s="58" t="s">
        <v>128</v>
      </c>
      <c r="C26" s="58" t="s">
        <v>172</v>
      </c>
      <c r="D26" s="58">
        <v>7</v>
      </c>
      <c r="E26" s="58">
        <v>7</v>
      </c>
      <c r="F26" s="58">
        <v>0</v>
      </c>
      <c r="G26" s="59">
        <v>0</v>
      </c>
      <c r="H26" s="60">
        <v>2.8</v>
      </c>
      <c r="I26" s="61">
        <v>7</v>
      </c>
      <c r="J26" s="62">
        <f t="shared" si="0"/>
        <v>2.8</v>
      </c>
    </row>
    <row r="27" spans="1:10" ht="21.75" customHeight="1">
      <c r="A27" s="56" t="s">
        <v>2</v>
      </c>
      <c r="B27" s="57" t="s">
        <v>128</v>
      </c>
      <c r="C27" s="58" t="s">
        <v>172</v>
      </c>
      <c r="D27" s="58">
        <v>450</v>
      </c>
      <c r="E27" s="58">
        <v>0</v>
      </c>
      <c r="F27" s="58">
        <v>450</v>
      </c>
      <c r="G27" s="59">
        <v>120</v>
      </c>
      <c r="H27" s="60">
        <f>IF(F27=0,"?,000",PRODUCT(D27*G27/F27))</f>
        <v>120</v>
      </c>
      <c r="I27" s="61">
        <v>90</v>
      </c>
      <c r="J27" s="62">
        <f t="shared" si="0"/>
        <v>24</v>
      </c>
    </row>
    <row r="28" spans="1:10" ht="21.75" customHeight="1">
      <c r="A28" s="56" t="s">
        <v>2</v>
      </c>
      <c r="B28" s="57" t="s">
        <v>129</v>
      </c>
      <c r="C28" s="58" t="s">
        <v>172</v>
      </c>
      <c r="D28" s="58">
        <v>9</v>
      </c>
      <c r="E28" s="58">
        <v>9</v>
      </c>
      <c r="F28" s="58">
        <v>0</v>
      </c>
      <c r="G28" s="59">
        <v>0</v>
      </c>
      <c r="H28" s="60">
        <v>4.5</v>
      </c>
      <c r="I28" s="61">
        <v>9</v>
      </c>
      <c r="J28" s="62">
        <f t="shared" si="0"/>
        <v>4.5</v>
      </c>
    </row>
    <row r="29" spans="1:10" ht="21.75" customHeight="1">
      <c r="A29" s="56" t="s">
        <v>153</v>
      </c>
      <c r="B29" s="57" t="s">
        <v>132</v>
      </c>
      <c r="C29" s="58" t="s">
        <v>172</v>
      </c>
      <c r="D29" s="58">
        <v>10</v>
      </c>
      <c r="E29" s="58">
        <v>10</v>
      </c>
      <c r="F29" s="58">
        <v>0</v>
      </c>
      <c r="G29" s="59">
        <v>0</v>
      </c>
      <c r="H29" s="60">
        <v>10</v>
      </c>
      <c r="I29" s="61">
        <v>10</v>
      </c>
      <c r="J29" s="62">
        <f t="shared" si="0"/>
        <v>10</v>
      </c>
    </row>
    <row r="30" spans="1:10" ht="21.75" customHeight="1">
      <c r="A30" s="56" t="s">
        <v>2</v>
      </c>
      <c r="B30" s="57" t="s">
        <v>132</v>
      </c>
      <c r="C30" s="58" t="s">
        <v>172</v>
      </c>
      <c r="D30" s="58">
        <v>15</v>
      </c>
      <c r="E30" s="58">
        <v>15</v>
      </c>
      <c r="F30" s="58">
        <v>0</v>
      </c>
      <c r="G30" s="59">
        <v>0</v>
      </c>
      <c r="H30" s="60">
        <v>22.5</v>
      </c>
      <c r="I30" s="61">
        <v>0</v>
      </c>
      <c r="J30" s="62">
        <f t="shared" si="0"/>
        <v>0</v>
      </c>
    </row>
    <row r="31" spans="1:10" ht="21.75" customHeight="1">
      <c r="A31" s="56" t="s">
        <v>153</v>
      </c>
      <c r="B31" s="57" t="s">
        <v>134</v>
      </c>
      <c r="C31" s="58" t="s">
        <v>172</v>
      </c>
      <c r="D31" s="58">
        <v>15</v>
      </c>
      <c r="E31" s="58">
        <v>15</v>
      </c>
      <c r="F31" s="58">
        <v>0</v>
      </c>
      <c r="G31" s="59">
        <v>0</v>
      </c>
      <c r="H31" s="60">
        <v>9</v>
      </c>
      <c r="I31" s="61">
        <v>15</v>
      </c>
      <c r="J31" s="62">
        <f t="shared" si="0"/>
        <v>9</v>
      </c>
    </row>
    <row r="32" spans="1:10" ht="21.75" customHeight="1">
      <c r="A32" s="56" t="s">
        <v>2</v>
      </c>
      <c r="B32" s="57" t="s">
        <v>134</v>
      </c>
      <c r="C32" s="58" t="s">
        <v>172</v>
      </c>
      <c r="D32" s="58">
        <v>4000</v>
      </c>
      <c r="E32" s="58">
        <v>0</v>
      </c>
      <c r="F32" s="58">
        <v>4000</v>
      </c>
      <c r="G32" s="59">
        <v>4000</v>
      </c>
      <c r="H32" s="60">
        <f>IF(F32=0,"?,000",PRODUCT(D32*G32/F32))</f>
        <v>4000</v>
      </c>
      <c r="I32" s="61">
        <v>800</v>
      </c>
      <c r="J32" s="62">
        <f t="shared" si="0"/>
        <v>800</v>
      </c>
    </row>
    <row r="33" spans="1:10" ht="21.75" customHeight="1">
      <c r="A33" s="56" t="s">
        <v>2</v>
      </c>
      <c r="B33" s="57" t="s">
        <v>135</v>
      </c>
      <c r="C33" s="58" t="s">
        <v>172</v>
      </c>
      <c r="D33" s="58">
        <v>135</v>
      </c>
      <c r="E33" s="58">
        <v>135</v>
      </c>
      <c r="F33" s="58">
        <v>0</v>
      </c>
      <c r="G33" s="59">
        <v>0</v>
      </c>
      <c r="H33" s="60">
        <v>135</v>
      </c>
      <c r="I33" s="61">
        <v>30</v>
      </c>
      <c r="J33" s="62">
        <f t="shared" si="0"/>
        <v>30</v>
      </c>
    </row>
    <row r="34" spans="1:10" ht="21.75" customHeight="1">
      <c r="A34" s="56" t="s">
        <v>153</v>
      </c>
      <c r="B34" s="58" t="s">
        <v>136</v>
      </c>
      <c r="C34" s="58" t="s">
        <v>172</v>
      </c>
      <c r="D34" s="58">
        <v>10</v>
      </c>
      <c r="E34" s="58">
        <v>0</v>
      </c>
      <c r="F34" s="58">
        <v>10</v>
      </c>
      <c r="G34" s="59">
        <v>6</v>
      </c>
      <c r="H34" s="60">
        <f>IF(F34=0,"?,000",PRODUCT(D34*G34/F34))</f>
        <v>6</v>
      </c>
      <c r="I34" s="61">
        <v>10</v>
      </c>
      <c r="J34" s="62">
        <f t="shared" si="0"/>
        <v>6</v>
      </c>
    </row>
    <row r="35" spans="1:10" ht="21.75" customHeight="1">
      <c r="A35" s="56" t="s">
        <v>153</v>
      </c>
      <c r="B35" s="58" t="s">
        <v>138</v>
      </c>
      <c r="C35" s="58" t="s">
        <v>172</v>
      </c>
      <c r="D35" s="58">
        <v>10</v>
      </c>
      <c r="E35" s="58">
        <v>0</v>
      </c>
      <c r="F35" s="58">
        <v>10</v>
      </c>
      <c r="G35" s="59">
        <v>6</v>
      </c>
      <c r="H35" s="60">
        <f>IF(F35=0,"?,000",PRODUCT(D35*G35/F35))</f>
        <v>6</v>
      </c>
      <c r="I35" s="61">
        <v>10</v>
      </c>
      <c r="J35" s="62">
        <f t="shared" si="0"/>
        <v>6</v>
      </c>
    </row>
    <row r="36" spans="1:10" ht="21.75" customHeight="1">
      <c r="A36" s="56" t="s">
        <v>153</v>
      </c>
      <c r="B36" s="58" t="s">
        <v>139</v>
      </c>
      <c r="C36" s="58" t="s">
        <v>172</v>
      </c>
      <c r="D36" s="58">
        <v>10</v>
      </c>
      <c r="E36" s="58">
        <v>10</v>
      </c>
      <c r="F36" s="58">
        <v>0</v>
      </c>
      <c r="G36" s="59">
        <v>0</v>
      </c>
      <c r="H36" s="60">
        <v>5</v>
      </c>
      <c r="I36" s="61">
        <v>10</v>
      </c>
      <c r="J36" s="62">
        <f t="shared" si="0"/>
        <v>5</v>
      </c>
    </row>
    <row r="37" spans="1:10" ht="21.75" customHeight="1">
      <c r="A37" s="56" t="s">
        <v>157</v>
      </c>
      <c r="B37" s="58" t="s">
        <v>144</v>
      </c>
      <c r="C37" s="58" t="s">
        <v>172</v>
      </c>
      <c r="D37" s="58">
        <v>0.15</v>
      </c>
      <c r="E37" s="58">
        <v>0.15</v>
      </c>
      <c r="F37" s="58">
        <v>0</v>
      </c>
      <c r="G37" s="59">
        <v>0</v>
      </c>
      <c r="H37" s="60">
        <v>0.08</v>
      </c>
      <c r="I37" s="61">
        <v>0.15</v>
      </c>
      <c r="J37" s="62">
        <f t="shared" si="0"/>
        <v>0.08</v>
      </c>
    </row>
    <row r="38" spans="1:10" ht="21.75" customHeight="1">
      <c r="A38" s="56" t="s">
        <v>3</v>
      </c>
      <c r="B38" s="58" t="s">
        <v>144</v>
      </c>
      <c r="C38" s="58" t="s">
        <v>4</v>
      </c>
      <c r="D38" s="58">
        <v>60</v>
      </c>
      <c r="E38" s="58">
        <v>0</v>
      </c>
      <c r="F38" s="58">
        <v>60</v>
      </c>
      <c r="G38" s="59">
        <v>3</v>
      </c>
      <c r="H38" s="60">
        <v>3</v>
      </c>
      <c r="I38" s="61">
        <v>60</v>
      </c>
      <c r="J38" s="62">
        <f t="shared" si="0"/>
        <v>3</v>
      </c>
    </row>
    <row r="39" spans="1:10" ht="21.75" customHeight="1">
      <c r="A39" s="56" t="s">
        <v>157</v>
      </c>
      <c r="B39" s="58" t="s">
        <v>145</v>
      </c>
      <c r="C39" s="58" t="s">
        <v>172</v>
      </c>
      <c r="D39" s="58">
        <v>1.05</v>
      </c>
      <c r="E39" s="58">
        <v>1.05</v>
      </c>
      <c r="F39" s="58">
        <v>0</v>
      </c>
      <c r="G39" s="59">
        <v>0</v>
      </c>
      <c r="H39" s="60">
        <v>0.56</v>
      </c>
      <c r="I39" s="61">
        <v>1.05</v>
      </c>
      <c r="J39" s="62">
        <f t="shared" si="0"/>
        <v>0.56</v>
      </c>
    </row>
    <row r="40" spans="1:10" ht="21.75" customHeight="1" thickBot="1">
      <c r="A40" s="56" t="s">
        <v>157</v>
      </c>
      <c r="B40" s="58" t="s">
        <v>147</v>
      </c>
      <c r="C40" s="58" t="s">
        <v>172</v>
      </c>
      <c r="D40" s="58">
        <v>8.55</v>
      </c>
      <c r="E40" s="58">
        <v>1.05</v>
      </c>
      <c r="F40" s="58">
        <f>SUM(D40-E40)</f>
        <v>7.500000000000001</v>
      </c>
      <c r="G40" s="59">
        <v>4</v>
      </c>
      <c r="H40" s="60">
        <f>IF(F40=0,"?,000",PRODUCT(D40*G40/F40))</f>
        <v>4.56</v>
      </c>
      <c r="I40" s="61">
        <v>8.55</v>
      </c>
      <c r="J40" s="62">
        <f t="shared" si="0"/>
        <v>4.56</v>
      </c>
    </row>
    <row r="41" spans="1:10" ht="21.75" customHeight="1" thickBot="1">
      <c r="A41" s="63" t="s">
        <v>107</v>
      </c>
      <c r="B41" s="64"/>
      <c r="C41" s="65"/>
      <c r="D41" s="64">
        <f aca="true" t="shared" si="2" ref="D41:J41">SUM(D5:D40)</f>
        <v>5371.75</v>
      </c>
      <c r="E41" s="64">
        <f t="shared" si="2"/>
        <v>495.75</v>
      </c>
      <c r="F41" s="64">
        <f t="shared" si="2"/>
        <v>4876</v>
      </c>
      <c r="G41" s="66">
        <f t="shared" si="2"/>
        <v>4217.25</v>
      </c>
      <c r="H41" s="67">
        <f t="shared" si="2"/>
        <v>4447.275000000001</v>
      </c>
      <c r="I41" s="64">
        <f t="shared" si="2"/>
        <v>1691.75</v>
      </c>
      <c r="J41" s="68">
        <f t="shared" si="2"/>
        <v>1023.775</v>
      </c>
    </row>
    <row r="42" ht="21.75" customHeight="1">
      <c r="H42" s="69"/>
    </row>
    <row r="44" spans="7:10" ht="21.75" customHeight="1">
      <c r="G44" s="460"/>
      <c r="H44" s="460"/>
      <c r="I44" s="460"/>
      <c r="J44" s="460"/>
    </row>
    <row r="45" spans="7:10" ht="21.75" customHeight="1">
      <c r="G45" s="460"/>
      <c r="H45" s="460"/>
      <c r="I45" s="460"/>
      <c r="J45" s="460"/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3" t="s">
        <v>94</v>
      </c>
      <c r="D1" s="6" t="s">
        <v>5</v>
      </c>
      <c r="H1" s="5"/>
      <c r="J1" s="6" t="s">
        <v>6</v>
      </c>
      <c r="L1" s="5"/>
      <c r="M1" s="5"/>
    </row>
    <row r="2" spans="1:13" ht="21.75" customHeight="1">
      <c r="A2" s="43" t="s">
        <v>96</v>
      </c>
      <c r="D2" s="6" t="s">
        <v>7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70" t="s">
        <v>99</v>
      </c>
      <c r="B4" s="71" t="s">
        <v>100</v>
      </c>
      <c r="C4" s="72" t="s">
        <v>8</v>
      </c>
      <c r="D4" s="73"/>
      <c r="E4" s="74" t="s">
        <v>163</v>
      </c>
      <c r="G4" s="13"/>
      <c r="H4" s="46" t="s">
        <v>9</v>
      </c>
      <c r="I4" s="75"/>
      <c r="J4" s="76" t="s">
        <v>10</v>
      </c>
      <c r="K4" s="14" t="s">
        <v>11</v>
      </c>
      <c r="L4" s="46" t="s">
        <v>12</v>
      </c>
      <c r="M4" s="48"/>
    </row>
    <row r="5" spans="1:13" ht="21.75" customHeight="1" thickBot="1">
      <c r="A5" s="17"/>
      <c r="B5" s="18"/>
      <c r="C5" s="37" t="s">
        <v>13</v>
      </c>
      <c r="D5" s="77" t="s">
        <v>14</v>
      </c>
      <c r="E5" s="78" t="s">
        <v>15</v>
      </c>
      <c r="G5" s="79" t="s">
        <v>16</v>
      </c>
      <c r="H5" s="21" t="s">
        <v>162</v>
      </c>
      <c r="I5" s="21" t="s">
        <v>17</v>
      </c>
      <c r="J5" s="80" t="s">
        <v>18</v>
      </c>
      <c r="K5" s="81" t="s">
        <v>19</v>
      </c>
      <c r="L5" s="21" t="s">
        <v>20</v>
      </c>
      <c r="M5" s="82" t="s">
        <v>21</v>
      </c>
    </row>
    <row r="6" spans="1:13" ht="21.75" customHeight="1">
      <c r="A6" s="23" t="s">
        <v>111</v>
      </c>
      <c r="B6" s="24" t="s">
        <v>112</v>
      </c>
      <c r="C6" s="83">
        <v>41</v>
      </c>
      <c r="D6" s="84">
        <v>41</v>
      </c>
      <c r="E6" s="85">
        <v>39</v>
      </c>
      <c r="G6" s="86" t="s">
        <v>152</v>
      </c>
      <c r="H6" s="87">
        <v>150</v>
      </c>
      <c r="I6" s="87" t="s">
        <v>172</v>
      </c>
      <c r="J6" s="389">
        <v>1.105</v>
      </c>
      <c r="K6" s="89">
        <f>IF(J6=0,0,PRODUCT(H6/J6))</f>
        <v>135.74660633484163</v>
      </c>
      <c r="L6" s="88">
        <v>30</v>
      </c>
      <c r="M6" s="90">
        <f>IF(J6=0,0,PRODUCT(L6/J6))</f>
        <v>27.149321266968325</v>
      </c>
    </row>
    <row r="7" spans="1:13" ht="21.75" customHeight="1" thickBot="1">
      <c r="A7" s="29"/>
      <c r="B7" s="21" t="s">
        <v>113</v>
      </c>
      <c r="C7" s="91">
        <v>11.35</v>
      </c>
      <c r="D7" s="92">
        <v>11.35</v>
      </c>
      <c r="E7" s="93">
        <v>9</v>
      </c>
      <c r="G7" s="86" t="s">
        <v>22</v>
      </c>
      <c r="H7" s="87">
        <v>15</v>
      </c>
      <c r="I7" s="87" t="s">
        <v>172</v>
      </c>
      <c r="J7" s="388" t="s">
        <v>23</v>
      </c>
      <c r="K7" s="449"/>
      <c r="L7" s="88">
        <v>10</v>
      </c>
      <c r="M7" s="90" t="s">
        <v>23</v>
      </c>
    </row>
    <row r="8" spans="1:13" ht="21.75" customHeight="1">
      <c r="A8" s="33" t="s">
        <v>114</v>
      </c>
      <c r="B8" s="34" t="s">
        <v>115</v>
      </c>
      <c r="C8" s="94">
        <v>3</v>
      </c>
      <c r="D8" s="95">
        <v>3</v>
      </c>
      <c r="E8" s="90">
        <v>3</v>
      </c>
      <c r="G8" s="86" t="s">
        <v>24</v>
      </c>
      <c r="H8" s="87" t="s">
        <v>25</v>
      </c>
      <c r="I8" s="87" t="s">
        <v>172</v>
      </c>
      <c r="J8" s="389">
        <v>1.554</v>
      </c>
      <c r="K8" s="449" t="s">
        <v>26</v>
      </c>
      <c r="L8" s="450"/>
      <c r="M8" s="451"/>
    </row>
    <row r="9" spans="1:13" ht="21.75" customHeight="1" thickBot="1">
      <c r="A9" s="29"/>
      <c r="B9" s="21" t="s">
        <v>116</v>
      </c>
      <c r="C9" s="91">
        <v>7</v>
      </c>
      <c r="D9" s="92">
        <v>7</v>
      </c>
      <c r="E9" s="93">
        <v>0</v>
      </c>
      <c r="G9" s="86" t="s">
        <v>154</v>
      </c>
      <c r="H9" s="87">
        <v>33</v>
      </c>
      <c r="I9" s="87" t="s">
        <v>172</v>
      </c>
      <c r="J9" s="389">
        <v>0.5612</v>
      </c>
      <c r="K9" s="89">
        <f>IF(J9=0,0,PRODUCT(H9/J9))</f>
        <v>58.802565930149676</v>
      </c>
      <c r="L9" s="88">
        <v>4.125</v>
      </c>
      <c r="M9" s="90">
        <f>IF(J9=0,0,PRODUCT(L9/J9))</f>
        <v>7.3503207412687095</v>
      </c>
    </row>
    <row r="10" spans="1:13" ht="21.75" customHeight="1">
      <c r="A10" s="33" t="s">
        <v>117</v>
      </c>
      <c r="B10" s="34" t="s">
        <v>118</v>
      </c>
      <c r="C10" s="94">
        <v>7.2</v>
      </c>
      <c r="D10" s="95">
        <v>7.2</v>
      </c>
      <c r="E10" s="90">
        <v>2.25</v>
      </c>
      <c r="G10" s="86" t="s">
        <v>27</v>
      </c>
      <c r="H10" s="87">
        <v>50</v>
      </c>
      <c r="I10" s="87" t="s">
        <v>172</v>
      </c>
      <c r="J10" s="389">
        <v>3.355</v>
      </c>
      <c r="K10" s="89">
        <f>IF(J10=0,0,PRODUCT(H10/J10))</f>
        <v>14.903129657228018</v>
      </c>
      <c r="L10" s="88">
        <v>12.6</v>
      </c>
      <c r="M10" s="90">
        <f>IF(J10=0,0,PRODUCT(L10/J10))</f>
        <v>3.7555886736214603</v>
      </c>
    </row>
    <row r="11" spans="1:13" ht="21.75" customHeight="1">
      <c r="A11" s="33"/>
      <c r="B11" s="34" t="s">
        <v>119</v>
      </c>
      <c r="C11" s="96">
        <v>3.7</v>
      </c>
      <c r="D11" s="97">
        <v>3.7</v>
      </c>
      <c r="E11" s="98">
        <v>3.25</v>
      </c>
      <c r="G11" s="86" t="s">
        <v>28</v>
      </c>
      <c r="H11" s="87" t="s">
        <v>25</v>
      </c>
      <c r="I11" s="87" t="s">
        <v>172</v>
      </c>
      <c r="J11" s="389">
        <v>3.3922</v>
      </c>
      <c r="K11" s="449" t="s">
        <v>26</v>
      </c>
      <c r="L11" s="450"/>
      <c r="M11" s="451"/>
    </row>
    <row r="12" spans="1:13" ht="21.75" customHeight="1" thickBot="1">
      <c r="A12" s="29"/>
      <c r="B12" s="21" t="s">
        <v>120</v>
      </c>
      <c r="C12" s="91">
        <v>8.5</v>
      </c>
      <c r="D12" s="92">
        <v>8.5</v>
      </c>
      <c r="E12" s="93">
        <v>7.25</v>
      </c>
      <c r="G12" s="86" t="s">
        <v>151</v>
      </c>
      <c r="H12" s="87">
        <v>96</v>
      </c>
      <c r="I12" s="87" t="s">
        <v>172</v>
      </c>
      <c r="J12" s="389">
        <v>0.82</v>
      </c>
      <c r="K12" s="89">
        <f>IF(J12=0,0,PRODUCT(H12/J12))</f>
        <v>117.07317073170732</v>
      </c>
      <c r="L12" s="88">
        <v>14.4</v>
      </c>
      <c r="M12" s="90">
        <f>IF(J12=0,0,PRODUCT(L12/J12))</f>
        <v>17.5609756097561</v>
      </c>
    </row>
    <row r="13" spans="1:13" ht="21.75" customHeight="1">
      <c r="A13" s="33" t="s">
        <v>121</v>
      </c>
      <c r="B13" s="34" t="s">
        <v>122</v>
      </c>
      <c r="C13" s="94">
        <v>16</v>
      </c>
      <c r="D13" s="95">
        <v>16</v>
      </c>
      <c r="E13" s="90">
        <v>7.5</v>
      </c>
      <c r="G13" s="86" t="s">
        <v>29</v>
      </c>
      <c r="H13" s="87" t="s">
        <v>25</v>
      </c>
      <c r="I13" s="87" t="s">
        <v>172</v>
      </c>
      <c r="J13" s="389">
        <v>2.1018</v>
      </c>
      <c r="K13" s="449" t="s">
        <v>26</v>
      </c>
      <c r="L13" s="450"/>
      <c r="M13" s="451"/>
    </row>
    <row r="14" spans="1:13" ht="21.75" customHeight="1" thickBot="1">
      <c r="A14" s="29"/>
      <c r="B14" s="21" t="s">
        <v>123</v>
      </c>
      <c r="C14" s="91">
        <v>4</v>
      </c>
      <c r="D14" s="92">
        <v>4</v>
      </c>
      <c r="E14" s="93">
        <v>0</v>
      </c>
      <c r="G14" s="86" t="s">
        <v>157</v>
      </c>
      <c r="H14" s="87">
        <v>9.75</v>
      </c>
      <c r="I14" s="87" t="s">
        <v>172</v>
      </c>
      <c r="J14" s="389">
        <v>1.6831</v>
      </c>
      <c r="K14" s="89">
        <f>IF(J14=0,0,PRODUCT(H14/J14))</f>
        <v>5.792882181688551</v>
      </c>
      <c r="L14" s="88">
        <v>5.2</v>
      </c>
      <c r="M14" s="90">
        <f>IF(J14=0,0,PRODUCT(L14/J14))</f>
        <v>3.0895371635672273</v>
      </c>
    </row>
    <row r="15" spans="1:13" ht="21.75" customHeight="1">
      <c r="A15" s="33" t="s">
        <v>124</v>
      </c>
      <c r="B15" s="34" t="s">
        <v>125</v>
      </c>
      <c r="C15" s="94">
        <v>2</v>
      </c>
      <c r="D15" s="95">
        <v>2</v>
      </c>
      <c r="E15" s="90">
        <v>0</v>
      </c>
      <c r="G15" s="86" t="s">
        <v>30</v>
      </c>
      <c r="H15" s="87">
        <v>67</v>
      </c>
      <c r="I15" s="87" t="s">
        <v>172</v>
      </c>
      <c r="J15" s="389">
        <v>3.566</v>
      </c>
      <c r="K15" s="89">
        <f>IF(J15=0,0,PRODUCT(H15/J15))</f>
        <v>18.78855860908581</v>
      </c>
      <c r="L15" s="88">
        <v>44.4</v>
      </c>
      <c r="M15" s="90">
        <f>IF(J15=0,0,PRODUCT(L15/J15))</f>
        <v>12.45092540661806</v>
      </c>
    </row>
    <row r="16" spans="1:13" ht="21.75" customHeight="1" thickBot="1">
      <c r="A16" s="29"/>
      <c r="B16" s="21" t="s">
        <v>126</v>
      </c>
      <c r="C16" s="91">
        <v>6.125</v>
      </c>
      <c r="D16" s="92">
        <v>6.125</v>
      </c>
      <c r="E16" s="93">
        <v>0</v>
      </c>
      <c r="G16" s="86" t="s">
        <v>31</v>
      </c>
      <c r="H16" s="87" t="s">
        <v>25</v>
      </c>
      <c r="I16" s="87" t="s">
        <v>172</v>
      </c>
      <c r="J16" s="389">
        <v>1.2402</v>
      </c>
      <c r="K16" s="449" t="s">
        <v>26</v>
      </c>
      <c r="L16" s="450"/>
      <c r="M16" s="451"/>
    </row>
    <row r="17" spans="1:13" ht="21.75" customHeight="1">
      <c r="A17" s="33" t="s">
        <v>127</v>
      </c>
      <c r="B17" s="34" t="s">
        <v>128</v>
      </c>
      <c r="C17" s="94">
        <v>131.2</v>
      </c>
      <c r="D17" s="95">
        <v>35.2</v>
      </c>
      <c r="E17" s="90">
        <v>127</v>
      </c>
      <c r="G17" s="86" t="s">
        <v>32</v>
      </c>
      <c r="H17" s="87">
        <v>60</v>
      </c>
      <c r="I17" s="87" t="s">
        <v>172</v>
      </c>
      <c r="J17" s="389">
        <v>1.152</v>
      </c>
      <c r="K17" s="89">
        <f>IF(J17=0,0,PRODUCT(H17/J17))</f>
        <v>52.083333333333336</v>
      </c>
      <c r="L17" s="459">
        <v>16.25</v>
      </c>
      <c r="M17" s="90">
        <f>IF(J17=0,0,PRODUCT(L17/J17))</f>
        <v>14.105902777777779</v>
      </c>
    </row>
    <row r="18" spans="1:13" ht="21.75" customHeight="1" thickBot="1">
      <c r="A18" s="29"/>
      <c r="B18" s="21" t="s">
        <v>129</v>
      </c>
      <c r="C18" s="91">
        <v>4.5</v>
      </c>
      <c r="D18" s="92">
        <v>4.5</v>
      </c>
      <c r="E18" s="93">
        <v>0</v>
      </c>
      <c r="G18" s="86" t="s">
        <v>33</v>
      </c>
      <c r="H18" s="87" t="s">
        <v>25</v>
      </c>
      <c r="I18" s="87" t="s">
        <v>172</v>
      </c>
      <c r="J18" s="389">
        <v>3.3186</v>
      </c>
      <c r="K18" s="449" t="s">
        <v>26</v>
      </c>
      <c r="L18" s="450"/>
      <c r="M18" s="451"/>
    </row>
    <row r="19" spans="1:13" ht="21.75" customHeight="1" thickBot="1">
      <c r="A19" s="33" t="s">
        <v>130</v>
      </c>
      <c r="B19" s="34" t="s">
        <v>131</v>
      </c>
      <c r="C19" s="94">
        <v>0</v>
      </c>
      <c r="D19" s="95">
        <v>0</v>
      </c>
      <c r="E19" s="90">
        <v>0</v>
      </c>
      <c r="G19" s="86" t="s">
        <v>34</v>
      </c>
      <c r="H19" s="87">
        <v>60</v>
      </c>
      <c r="I19" s="87" t="s">
        <v>17</v>
      </c>
      <c r="J19" s="389"/>
      <c r="K19" s="89">
        <f>IF(J19=0,0,PRODUCT(H19/J19))</f>
        <v>0</v>
      </c>
      <c r="L19" s="88">
        <v>3</v>
      </c>
      <c r="M19" s="90">
        <f>IF(J19=0,0,PRODUCT(L19/J19))</f>
        <v>0</v>
      </c>
    </row>
    <row r="20" spans="1:13" ht="21.75" customHeight="1" thickBot="1">
      <c r="A20" s="29"/>
      <c r="B20" s="21" t="s">
        <v>132</v>
      </c>
      <c r="C20" s="91">
        <v>32.5</v>
      </c>
      <c r="D20" s="92">
        <v>10</v>
      </c>
      <c r="E20" s="93">
        <v>0</v>
      </c>
      <c r="G20" s="13" t="s">
        <v>35</v>
      </c>
      <c r="H20" s="46" t="s">
        <v>9</v>
      </c>
      <c r="I20" s="75"/>
      <c r="J20" s="76" t="s">
        <v>36</v>
      </c>
      <c r="K20" s="14" t="s">
        <v>11</v>
      </c>
      <c r="L20" s="46" t="s">
        <v>12</v>
      </c>
      <c r="M20" s="48"/>
    </row>
    <row r="21" spans="1:13" ht="21.75" customHeight="1" thickBot="1">
      <c r="A21" s="33" t="s">
        <v>133</v>
      </c>
      <c r="B21" s="34" t="s">
        <v>134</v>
      </c>
      <c r="C21" s="94">
        <v>4009</v>
      </c>
      <c r="D21" s="95">
        <v>809</v>
      </c>
      <c r="E21" s="90">
        <v>4000</v>
      </c>
      <c r="G21" s="79" t="s">
        <v>37</v>
      </c>
      <c r="H21" s="21" t="s">
        <v>162</v>
      </c>
      <c r="I21" s="21" t="s">
        <v>17</v>
      </c>
      <c r="J21" s="80" t="s">
        <v>38</v>
      </c>
      <c r="K21" s="81" t="s">
        <v>39</v>
      </c>
      <c r="L21" s="21" t="s">
        <v>20</v>
      </c>
      <c r="M21" s="82" t="s">
        <v>40</v>
      </c>
    </row>
    <row r="22" spans="1:13" ht="21.75" customHeight="1">
      <c r="A22" s="33"/>
      <c r="B22" s="34" t="s">
        <v>135</v>
      </c>
      <c r="C22" s="96">
        <v>135</v>
      </c>
      <c r="D22" s="97">
        <v>30</v>
      </c>
      <c r="E22" s="98">
        <v>0</v>
      </c>
      <c r="G22" s="86" t="s">
        <v>98</v>
      </c>
      <c r="H22" s="87">
        <v>4771</v>
      </c>
      <c r="I22" s="87" t="s">
        <v>172</v>
      </c>
      <c r="J22" s="99">
        <v>187</v>
      </c>
      <c r="K22" s="89">
        <f>IF(J22=0,0,PRODUCT(H22/J22))</f>
        <v>25.513368983957218</v>
      </c>
      <c r="L22" s="88">
        <v>4292.8</v>
      </c>
      <c r="M22" s="90">
        <f>IF(J22=0,0,PRODUCT(L22/J22))</f>
        <v>22.95614973262032</v>
      </c>
    </row>
    <row r="23" spans="1:13" ht="21.75" customHeight="1" thickBot="1">
      <c r="A23" s="29"/>
      <c r="B23" s="21" t="s">
        <v>136</v>
      </c>
      <c r="C23" s="91">
        <v>6</v>
      </c>
      <c r="D23" s="92">
        <v>6</v>
      </c>
      <c r="E23" s="93">
        <v>6</v>
      </c>
      <c r="G23" s="86" t="s">
        <v>155</v>
      </c>
      <c r="H23" s="87">
        <v>50</v>
      </c>
      <c r="I23" s="87" t="s">
        <v>172</v>
      </c>
      <c r="J23" s="99">
        <v>7</v>
      </c>
      <c r="K23" s="89">
        <f>IF(J23=0,0,PRODUCT(H23/J23))</f>
        <v>7.142857142857143</v>
      </c>
      <c r="L23" s="88">
        <v>7.5</v>
      </c>
      <c r="M23" s="90">
        <f>IF(J23=0,0,PRODUCT(L23/J23))</f>
        <v>1.0714285714285714</v>
      </c>
    </row>
    <row r="24" spans="1:13" ht="21.75" customHeight="1" thickBot="1">
      <c r="A24" s="33" t="s">
        <v>137</v>
      </c>
      <c r="B24" s="34" t="s">
        <v>138</v>
      </c>
      <c r="C24" s="94">
        <v>6</v>
      </c>
      <c r="D24" s="95">
        <v>6</v>
      </c>
      <c r="E24" s="90">
        <v>6</v>
      </c>
      <c r="G24" s="86" t="s">
        <v>158</v>
      </c>
      <c r="H24" s="87">
        <v>10</v>
      </c>
      <c r="I24" s="87" t="s">
        <v>172</v>
      </c>
      <c r="J24" s="99">
        <v>2</v>
      </c>
      <c r="K24" s="89">
        <f>IF(J24=0,0,PRODUCT(H24/J24))</f>
        <v>5</v>
      </c>
      <c r="L24" s="88">
        <v>7</v>
      </c>
      <c r="M24" s="90">
        <f>IF(J24=0,0,PRODUCT(L24/J24))</f>
        <v>3.5</v>
      </c>
    </row>
    <row r="25" spans="1:13" ht="21.75" customHeight="1" thickBot="1">
      <c r="A25" s="29"/>
      <c r="B25" s="21" t="s">
        <v>139</v>
      </c>
      <c r="C25" s="91">
        <v>5</v>
      </c>
      <c r="D25" s="92">
        <v>5</v>
      </c>
      <c r="E25" s="93">
        <v>0</v>
      </c>
      <c r="G25" s="100" t="s">
        <v>107</v>
      </c>
      <c r="H25" s="101">
        <f>SUM(H22:H24,H6:H18)</f>
        <v>5311.75</v>
      </c>
      <c r="I25" s="102" t="s">
        <v>172</v>
      </c>
      <c r="J25" s="103"/>
      <c r="K25" s="65"/>
      <c r="L25" s="67">
        <f>SUM(L6:L24)</f>
        <v>4447.275000000001</v>
      </c>
      <c r="M25" s="104"/>
    </row>
    <row r="26" spans="1:13" ht="21.75" customHeight="1" thickBot="1">
      <c r="A26" s="33" t="s">
        <v>140</v>
      </c>
      <c r="B26" s="34" t="s">
        <v>141</v>
      </c>
      <c r="C26" s="94">
        <v>0</v>
      </c>
      <c r="D26" s="95">
        <v>0</v>
      </c>
      <c r="E26" s="90">
        <v>0</v>
      </c>
      <c r="G26" s="105"/>
      <c r="H26" s="105"/>
      <c r="I26" s="105"/>
      <c r="J26" s="105"/>
      <c r="K26" s="105"/>
      <c r="L26" s="105"/>
      <c r="M26" s="105"/>
    </row>
    <row r="27" spans="1:13" ht="21.75" customHeight="1" thickBot="1">
      <c r="A27" s="29"/>
      <c r="B27" s="21" t="s">
        <v>142</v>
      </c>
      <c r="C27" s="91">
        <v>0</v>
      </c>
      <c r="D27" s="92">
        <v>0</v>
      </c>
      <c r="E27" s="93">
        <v>0</v>
      </c>
      <c r="G27" s="106" t="s">
        <v>173</v>
      </c>
      <c r="H27" s="107"/>
      <c r="I27" s="107"/>
      <c r="J27" s="108"/>
      <c r="K27" s="108" t="s">
        <v>174</v>
      </c>
      <c r="L27" s="109">
        <f>L25</f>
        <v>4447.275000000001</v>
      </c>
      <c r="M27" s="110"/>
    </row>
    <row r="28" spans="1:13" ht="21.75" customHeight="1">
      <c r="A28" s="33" t="s">
        <v>143</v>
      </c>
      <c r="B28" s="34" t="s">
        <v>144</v>
      </c>
      <c r="C28" s="94">
        <v>3.08</v>
      </c>
      <c r="D28" s="95">
        <v>3.08</v>
      </c>
      <c r="E28" s="90">
        <v>3</v>
      </c>
      <c r="G28" s="111"/>
      <c r="H28" s="112"/>
      <c r="I28" s="113"/>
      <c r="J28" s="112"/>
      <c r="K28" s="113" t="s">
        <v>175</v>
      </c>
      <c r="L28" s="114">
        <v>1.6</v>
      </c>
      <c r="M28" s="115"/>
    </row>
    <row r="29" spans="1:13" ht="21.75" customHeight="1" thickBot="1">
      <c r="A29" s="29"/>
      <c r="B29" s="21" t="s">
        <v>145</v>
      </c>
      <c r="C29" s="91">
        <v>0.56</v>
      </c>
      <c r="D29" s="92">
        <v>0.56</v>
      </c>
      <c r="E29" s="93">
        <v>0</v>
      </c>
      <c r="G29" s="116"/>
      <c r="H29" s="117"/>
      <c r="I29" s="117"/>
      <c r="J29" s="117"/>
      <c r="K29" s="118" t="s">
        <v>176</v>
      </c>
      <c r="L29" s="119">
        <f>IF(L28=0,0,PRODUCT(L27/L28))</f>
        <v>2779.546875</v>
      </c>
      <c r="M29" s="120"/>
    </row>
    <row r="30" spans="1:5" ht="21.75" customHeight="1">
      <c r="A30" s="33" t="s">
        <v>146</v>
      </c>
      <c r="B30" s="34" t="s">
        <v>147</v>
      </c>
      <c r="C30" s="94">
        <v>4.56</v>
      </c>
      <c r="D30" s="95">
        <v>4.56</v>
      </c>
      <c r="E30" s="90">
        <v>4</v>
      </c>
    </row>
    <row r="31" spans="1:5" ht="21.75" customHeight="1" thickBot="1">
      <c r="A31" s="29"/>
      <c r="B31" s="21" t="s">
        <v>148</v>
      </c>
      <c r="C31" s="91">
        <v>0</v>
      </c>
      <c r="D31" s="92">
        <v>0</v>
      </c>
      <c r="E31" s="93">
        <v>0</v>
      </c>
    </row>
    <row r="32" spans="1:5" ht="21.75" customHeight="1" thickBot="1">
      <c r="A32" s="39" t="s">
        <v>107</v>
      </c>
      <c r="B32" s="40"/>
      <c r="C32" s="91">
        <f>SUM(C6:C31)</f>
        <v>4447.275000000001</v>
      </c>
      <c r="D32" s="92">
        <f>SUM(D6:D31)</f>
        <v>1023.775</v>
      </c>
      <c r="E32" s="93">
        <f>SUM(E6:E31)</f>
        <v>4217.25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9" activePane="bottomLeft" state="frozen"/>
      <selection pane="topLeft" activeCell="L1" sqref="L1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3" t="s">
        <v>94</v>
      </c>
      <c r="B1" s="5"/>
      <c r="C1" s="5"/>
      <c r="D1" s="5"/>
      <c r="E1" s="6" t="s">
        <v>177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3" t="s">
        <v>96</v>
      </c>
      <c r="B2" s="5"/>
      <c r="C2" s="5"/>
      <c r="D2" s="5"/>
      <c r="E2" s="121" t="s">
        <v>178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3"/>
      <c r="B3" s="122" t="s">
        <v>179</v>
      </c>
      <c r="C3" s="123" t="s">
        <v>180</v>
      </c>
      <c r="D3" s="73"/>
      <c r="E3" s="123" t="s">
        <v>181</v>
      </c>
      <c r="F3" s="73"/>
      <c r="G3" s="123" t="s">
        <v>182</v>
      </c>
      <c r="H3" s="123"/>
      <c r="I3" s="73"/>
      <c r="J3" s="75" t="s">
        <v>183</v>
      </c>
      <c r="K3" s="46"/>
      <c r="L3" s="73"/>
      <c r="M3" s="46" t="s">
        <v>106</v>
      </c>
      <c r="N3" s="124"/>
      <c r="O3" s="125"/>
    </row>
    <row r="4" spans="1:15" ht="27" customHeight="1" thickBot="1">
      <c r="A4" s="79" t="s">
        <v>99</v>
      </c>
      <c r="B4" s="80" t="s">
        <v>184</v>
      </c>
      <c r="C4" s="21" t="s">
        <v>162</v>
      </c>
      <c r="D4" s="21" t="s">
        <v>110</v>
      </c>
      <c r="E4" s="21" t="s">
        <v>162</v>
      </c>
      <c r="F4" s="21" t="s">
        <v>110</v>
      </c>
      <c r="G4" s="21" t="s">
        <v>185</v>
      </c>
      <c r="H4" s="21" t="s">
        <v>162</v>
      </c>
      <c r="I4" s="21" t="s">
        <v>110</v>
      </c>
      <c r="J4" s="21" t="s">
        <v>185</v>
      </c>
      <c r="K4" s="21" t="s">
        <v>162</v>
      </c>
      <c r="L4" s="21" t="s">
        <v>110</v>
      </c>
      <c r="M4" s="21" t="s">
        <v>185</v>
      </c>
      <c r="N4" s="21" t="s">
        <v>110</v>
      </c>
      <c r="O4" s="126" t="s">
        <v>107</v>
      </c>
    </row>
    <row r="5" spans="1:15" ht="24.75" customHeight="1">
      <c r="A5" s="23" t="s">
        <v>111</v>
      </c>
      <c r="B5" s="24" t="s">
        <v>112</v>
      </c>
      <c r="C5" s="127"/>
      <c r="D5" s="128"/>
      <c r="E5" s="127"/>
      <c r="F5" s="128"/>
      <c r="G5" s="127" t="s">
        <v>186</v>
      </c>
      <c r="H5" s="127" t="s">
        <v>187</v>
      </c>
      <c r="I5" s="128">
        <v>30.75</v>
      </c>
      <c r="J5" s="129"/>
      <c r="K5" s="129"/>
      <c r="L5" s="88"/>
      <c r="M5" s="129"/>
      <c r="N5" s="88"/>
      <c r="O5" s="90">
        <f aca="true" t="shared" si="0" ref="O5:O31">SUM(D5+F5+I5+L5+N5)</f>
        <v>30.75</v>
      </c>
    </row>
    <row r="6" spans="1:15" ht="24.75" customHeight="1" thickBot="1">
      <c r="A6" s="29"/>
      <c r="B6" s="21" t="s">
        <v>113</v>
      </c>
      <c r="C6" s="130"/>
      <c r="D6" s="131"/>
      <c r="E6" s="130"/>
      <c r="F6" s="131"/>
      <c r="G6" s="130"/>
      <c r="H6" s="130"/>
      <c r="I6" s="131"/>
      <c r="J6" s="130" t="s">
        <v>188</v>
      </c>
      <c r="K6" s="130" t="s">
        <v>189</v>
      </c>
      <c r="L6" s="131">
        <v>2.3</v>
      </c>
      <c r="M6" s="130"/>
      <c r="N6" s="131"/>
      <c r="O6" s="93">
        <f t="shared" si="0"/>
        <v>2.3</v>
      </c>
    </row>
    <row r="7" spans="1:15" ht="24.75" customHeight="1">
      <c r="A7" s="33" t="s">
        <v>114</v>
      </c>
      <c r="B7" s="34" t="s">
        <v>115</v>
      </c>
      <c r="C7" s="129"/>
      <c r="D7" s="88"/>
      <c r="E7" s="129"/>
      <c r="F7" s="88"/>
      <c r="G7" s="129" t="s">
        <v>186</v>
      </c>
      <c r="H7" s="129" t="s">
        <v>190</v>
      </c>
      <c r="I7" s="88">
        <v>0</v>
      </c>
      <c r="J7" s="129"/>
      <c r="K7" s="129"/>
      <c r="L7" s="88"/>
      <c r="M7" s="129"/>
      <c r="N7" s="88"/>
      <c r="O7" s="90">
        <f t="shared" si="0"/>
        <v>0</v>
      </c>
    </row>
    <row r="8" spans="1:15" ht="24.75" customHeight="1" thickBot="1">
      <c r="A8" s="29"/>
      <c r="B8" s="21" t="s">
        <v>116</v>
      </c>
      <c r="C8" s="130"/>
      <c r="D8" s="131"/>
      <c r="E8" s="130"/>
      <c r="F8" s="131"/>
      <c r="G8" s="130"/>
      <c r="H8" s="130"/>
      <c r="I8" s="131"/>
      <c r="J8" s="130" t="s">
        <v>188</v>
      </c>
      <c r="K8" s="130" t="s">
        <v>191</v>
      </c>
      <c r="L8" s="131">
        <v>5</v>
      </c>
      <c r="M8" s="130"/>
      <c r="N8" s="131"/>
      <c r="O8" s="93">
        <f t="shared" si="0"/>
        <v>5</v>
      </c>
    </row>
    <row r="9" spans="1:15" ht="24.75" customHeight="1">
      <c r="A9" s="33" t="s">
        <v>117</v>
      </c>
      <c r="B9" s="34" t="s">
        <v>118</v>
      </c>
      <c r="C9" s="129"/>
      <c r="D9" s="88"/>
      <c r="E9" s="129"/>
      <c r="F9" s="88"/>
      <c r="G9" s="129"/>
      <c r="H9" s="129"/>
      <c r="I9" s="88"/>
      <c r="J9" s="129"/>
      <c r="K9" s="129"/>
      <c r="L9" s="88"/>
      <c r="M9" s="129"/>
      <c r="N9" s="88"/>
      <c r="O9" s="90">
        <f t="shared" si="0"/>
        <v>0</v>
      </c>
    </row>
    <row r="10" spans="1:15" ht="24.75" customHeight="1">
      <c r="A10" s="33"/>
      <c r="B10" s="132" t="s">
        <v>119</v>
      </c>
      <c r="C10" s="129" t="s">
        <v>192</v>
      </c>
      <c r="D10" s="88">
        <v>0</v>
      </c>
      <c r="E10" s="129"/>
      <c r="F10" s="88"/>
      <c r="G10" s="129" t="s">
        <v>186</v>
      </c>
      <c r="H10" s="129" t="s">
        <v>193</v>
      </c>
      <c r="I10" s="88">
        <v>0</v>
      </c>
      <c r="J10" s="129"/>
      <c r="K10" s="129"/>
      <c r="L10" s="88"/>
      <c r="M10" s="129"/>
      <c r="N10" s="88"/>
      <c r="O10" s="90">
        <f t="shared" si="0"/>
        <v>0</v>
      </c>
    </row>
    <row r="11" spans="1:15" ht="24.75" customHeight="1" thickBot="1">
      <c r="A11" s="29"/>
      <c r="B11" s="21" t="s">
        <v>120</v>
      </c>
      <c r="C11" s="130"/>
      <c r="D11" s="131"/>
      <c r="E11" s="130"/>
      <c r="F11" s="131"/>
      <c r="G11" s="130"/>
      <c r="H11" s="130"/>
      <c r="I11" s="131"/>
      <c r="J11" s="130"/>
      <c r="K11" s="130"/>
      <c r="L11" s="131"/>
      <c r="M11" s="130"/>
      <c r="N11" s="131"/>
      <c r="O11" s="93">
        <f t="shared" si="0"/>
        <v>0</v>
      </c>
    </row>
    <row r="12" spans="1:15" ht="24.75" customHeight="1">
      <c r="A12" s="33" t="s">
        <v>121</v>
      </c>
      <c r="B12" s="34" t="s">
        <v>122</v>
      </c>
      <c r="C12" s="129"/>
      <c r="D12" s="88"/>
      <c r="E12" s="129"/>
      <c r="F12" s="88"/>
      <c r="G12" s="129"/>
      <c r="H12" s="129"/>
      <c r="I12" s="88"/>
      <c r="J12" s="129"/>
      <c r="K12" s="129"/>
      <c r="L12" s="88"/>
      <c r="M12" s="129"/>
      <c r="N12" s="88"/>
      <c r="O12" s="90">
        <f t="shared" si="0"/>
        <v>0</v>
      </c>
    </row>
    <row r="13" spans="1:15" ht="24.75" customHeight="1" thickBot="1">
      <c r="A13" s="29"/>
      <c r="B13" s="21" t="s">
        <v>123</v>
      </c>
      <c r="C13" s="130"/>
      <c r="D13" s="131"/>
      <c r="E13" s="130"/>
      <c r="F13" s="131"/>
      <c r="G13" s="130"/>
      <c r="H13" s="130"/>
      <c r="I13" s="131"/>
      <c r="J13" s="130"/>
      <c r="K13" s="130"/>
      <c r="L13" s="131"/>
      <c r="M13" s="130"/>
      <c r="N13" s="131"/>
      <c r="O13" s="93">
        <f t="shared" si="0"/>
        <v>0</v>
      </c>
    </row>
    <row r="14" spans="1:15" ht="24.75" customHeight="1">
      <c r="A14" s="33" t="s">
        <v>124</v>
      </c>
      <c r="B14" s="34" t="s">
        <v>125</v>
      </c>
      <c r="C14" s="129"/>
      <c r="D14" s="88"/>
      <c r="E14" s="129"/>
      <c r="F14" s="88"/>
      <c r="G14" s="129" t="s">
        <v>194</v>
      </c>
      <c r="H14" s="129" t="s">
        <v>195</v>
      </c>
      <c r="I14" s="88">
        <v>17</v>
      </c>
      <c r="J14" s="129" t="s">
        <v>196</v>
      </c>
      <c r="K14" s="129" t="s">
        <v>197</v>
      </c>
      <c r="L14" s="88">
        <v>5</v>
      </c>
      <c r="M14" s="129"/>
      <c r="N14" s="88"/>
      <c r="O14" s="90">
        <f t="shared" si="0"/>
        <v>22</v>
      </c>
    </row>
    <row r="15" spans="1:15" ht="24.75" customHeight="1" thickBot="1">
      <c r="A15" s="29"/>
      <c r="B15" s="21" t="s">
        <v>126</v>
      </c>
      <c r="C15" s="130"/>
      <c r="D15" s="131"/>
      <c r="E15" s="130"/>
      <c r="F15" s="131"/>
      <c r="G15" s="130"/>
      <c r="H15" s="130"/>
      <c r="I15" s="131"/>
      <c r="J15" s="130"/>
      <c r="K15" s="130"/>
      <c r="L15" s="131"/>
      <c r="M15" s="130"/>
      <c r="N15" s="131"/>
      <c r="O15" s="93">
        <f t="shared" si="0"/>
        <v>0</v>
      </c>
    </row>
    <row r="16" spans="1:15" ht="24.75" customHeight="1">
      <c r="A16" s="33" t="s">
        <v>127</v>
      </c>
      <c r="B16" s="34" t="s">
        <v>128</v>
      </c>
      <c r="C16" s="129"/>
      <c r="D16" s="88"/>
      <c r="E16" s="129"/>
      <c r="F16" s="88"/>
      <c r="G16" s="129"/>
      <c r="H16" s="129"/>
      <c r="I16" s="88"/>
      <c r="J16" s="129"/>
      <c r="K16" s="129"/>
      <c r="L16" s="459"/>
      <c r="M16" s="129"/>
      <c r="N16" s="88"/>
      <c r="O16" s="90">
        <f t="shared" si="0"/>
        <v>0</v>
      </c>
    </row>
    <row r="17" spans="1:15" ht="24.75" customHeight="1" thickBot="1">
      <c r="A17" s="29"/>
      <c r="B17" s="21" t="s">
        <v>129</v>
      </c>
      <c r="C17" s="130"/>
      <c r="D17" s="131"/>
      <c r="E17" s="130"/>
      <c r="F17" s="131"/>
      <c r="G17" s="130"/>
      <c r="H17" s="130"/>
      <c r="I17" s="131"/>
      <c r="J17" s="130"/>
      <c r="K17" s="130"/>
      <c r="L17" s="131"/>
      <c r="M17" s="130"/>
      <c r="N17" s="131"/>
      <c r="O17" s="93">
        <f t="shared" si="0"/>
        <v>0</v>
      </c>
    </row>
    <row r="18" spans="1:15" ht="24.75" customHeight="1">
      <c r="A18" s="33" t="s">
        <v>130</v>
      </c>
      <c r="B18" s="34" t="s">
        <v>131</v>
      </c>
      <c r="C18" s="129" t="s">
        <v>198</v>
      </c>
      <c r="D18" s="88">
        <v>0.7</v>
      </c>
      <c r="E18" s="129" t="s">
        <v>199</v>
      </c>
      <c r="F18" s="88">
        <v>20</v>
      </c>
      <c r="G18" s="129"/>
      <c r="H18" s="129"/>
      <c r="I18" s="88"/>
      <c r="J18" s="129"/>
      <c r="K18" s="129"/>
      <c r="L18" s="88"/>
      <c r="M18" s="129"/>
      <c r="N18" s="88"/>
      <c r="O18" s="90">
        <f t="shared" si="0"/>
        <v>20.7</v>
      </c>
    </row>
    <row r="19" spans="1:15" ht="24.75" customHeight="1" thickBot="1">
      <c r="A19" s="29"/>
      <c r="B19" s="21" t="s">
        <v>132</v>
      </c>
      <c r="C19" s="130" t="s">
        <v>200</v>
      </c>
      <c r="D19" s="131">
        <v>3</v>
      </c>
      <c r="E19" s="130" t="s">
        <v>199</v>
      </c>
      <c r="F19" s="131">
        <v>20</v>
      </c>
      <c r="G19" s="130"/>
      <c r="H19" s="130"/>
      <c r="I19" s="131"/>
      <c r="J19" s="130"/>
      <c r="K19" s="130"/>
      <c r="L19" s="131"/>
      <c r="M19" s="130"/>
      <c r="N19" s="131"/>
      <c r="O19" s="93">
        <f t="shared" si="0"/>
        <v>23</v>
      </c>
    </row>
    <row r="20" spans="1:15" ht="24.75" customHeight="1">
      <c r="A20" s="33" t="s">
        <v>133</v>
      </c>
      <c r="B20" s="34" t="s">
        <v>134</v>
      </c>
      <c r="C20" s="129" t="s">
        <v>201</v>
      </c>
      <c r="D20" s="88">
        <v>0.7</v>
      </c>
      <c r="E20" s="129"/>
      <c r="F20" s="88"/>
      <c r="G20" s="129"/>
      <c r="H20" s="129"/>
      <c r="I20" s="88"/>
      <c r="J20" s="129"/>
      <c r="K20" s="129"/>
      <c r="L20" s="88"/>
      <c r="M20" s="129"/>
      <c r="N20" s="88"/>
      <c r="O20" s="90">
        <f t="shared" si="0"/>
        <v>0.7</v>
      </c>
    </row>
    <row r="21" spans="1:15" ht="24.75" customHeight="1">
      <c r="A21" s="33"/>
      <c r="B21" s="34" t="s">
        <v>135</v>
      </c>
      <c r="C21" s="129"/>
      <c r="D21" s="88"/>
      <c r="E21" s="129"/>
      <c r="F21" s="88"/>
      <c r="G21" s="129"/>
      <c r="H21" s="129"/>
      <c r="I21" s="88"/>
      <c r="J21" s="129"/>
      <c r="K21" s="129"/>
      <c r="L21" s="88"/>
      <c r="M21" s="129"/>
      <c r="N21" s="88"/>
      <c r="O21" s="90">
        <f t="shared" si="0"/>
        <v>0</v>
      </c>
    </row>
    <row r="22" spans="1:15" ht="24.75" customHeight="1" thickBot="1">
      <c r="A22" s="29"/>
      <c r="B22" s="21" t="s">
        <v>136</v>
      </c>
      <c r="C22" s="130"/>
      <c r="D22" s="131"/>
      <c r="E22" s="130"/>
      <c r="F22" s="131"/>
      <c r="G22" s="130"/>
      <c r="H22" s="130"/>
      <c r="I22" s="131"/>
      <c r="J22" s="130"/>
      <c r="K22" s="130"/>
      <c r="L22" s="131"/>
      <c r="M22" s="130"/>
      <c r="N22" s="131"/>
      <c r="O22" s="93">
        <f t="shared" si="0"/>
        <v>0</v>
      </c>
    </row>
    <row r="23" spans="1:15" ht="24.75" customHeight="1">
      <c r="A23" s="33" t="s">
        <v>137</v>
      </c>
      <c r="B23" s="34" t="s">
        <v>138</v>
      </c>
      <c r="C23" s="129" t="s">
        <v>202</v>
      </c>
      <c r="D23" s="88">
        <v>6</v>
      </c>
      <c r="E23" s="129"/>
      <c r="F23" s="88"/>
      <c r="G23" s="129"/>
      <c r="H23" s="129"/>
      <c r="I23" s="88"/>
      <c r="J23" s="129"/>
      <c r="K23" s="129"/>
      <c r="L23" s="88"/>
      <c r="M23" s="129"/>
      <c r="N23" s="88"/>
      <c r="O23" s="90">
        <f t="shared" si="0"/>
        <v>6</v>
      </c>
    </row>
    <row r="24" spans="1:15" ht="24.75" customHeight="1" thickBot="1">
      <c r="A24" s="29"/>
      <c r="B24" s="21" t="s">
        <v>139</v>
      </c>
      <c r="C24" s="130"/>
      <c r="D24" s="131"/>
      <c r="E24" s="130"/>
      <c r="F24" s="131"/>
      <c r="G24" s="130"/>
      <c r="H24" s="130"/>
      <c r="I24" s="131"/>
      <c r="J24" s="130"/>
      <c r="K24" s="130"/>
      <c r="L24" s="131"/>
      <c r="M24" s="130"/>
      <c r="N24" s="131"/>
      <c r="O24" s="93">
        <f t="shared" si="0"/>
        <v>0</v>
      </c>
    </row>
    <row r="25" spans="1:15" ht="24.75" customHeight="1">
      <c r="A25" s="33" t="s">
        <v>140</v>
      </c>
      <c r="B25" s="34" t="s">
        <v>141</v>
      </c>
      <c r="C25" s="129" t="s">
        <v>203</v>
      </c>
      <c r="D25" s="88">
        <v>8.2</v>
      </c>
      <c r="E25" s="129"/>
      <c r="F25" s="88"/>
      <c r="G25" s="129"/>
      <c r="H25" s="129"/>
      <c r="I25" s="88"/>
      <c r="J25" s="129"/>
      <c r="K25" s="129"/>
      <c r="L25" s="88"/>
      <c r="M25" s="129"/>
      <c r="N25" s="88"/>
      <c r="O25" s="90">
        <f t="shared" si="0"/>
        <v>8.2</v>
      </c>
    </row>
    <row r="26" spans="1:15" ht="24.75" customHeight="1" thickBot="1">
      <c r="A26" s="29"/>
      <c r="B26" s="21" t="s">
        <v>142</v>
      </c>
      <c r="C26" s="130"/>
      <c r="D26" s="131"/>
      <c r="E26" s="130"/>
      <c r="F26" s="131"/>
      <c r="G26" s="130"/>
      <c r="H26" s="130"/>
      <c r="I26" s="131"/>
      <c r="J26" s="130"/>
      <c r="K26" s="130"/>
      <c r="L26" s="131"/>
      <c r="M26" s="130"/>
      <c r="N26" s="131"/>
      <c r="O26" s="93">
        <f t="shared" si="0"/>
        <v>0</v>
      </c>
    </row>
    <row r="27" spans="1:15" ht="24.75" customHeight="1">
      <c r="A27" s="33" t="s">
        <v>143</v>
      </c>
      <c r="B27" s="34" t="s">
        <v>144</v>
      </c>
      <c r="C27" s="129" t="s">
        <v>204</v>
      </c>
      <c r="D27" s="88">
        <v>0</v>
      </c>
      <c r="E27" s="129"/>
      <c r="F27" s="88"/>
      <c r="G27" s="129"/>
      <c r="H27" s="129"/>
      <c r="I27" s="88"/>
      <c r="J27" s="129"/>
      <c r="K27" s="129"/>
      <c r="L27" s="88"/>
      <c r="M27" s="129"/>
      <c r="N27" s="88"/>
      <c r="O27" s="90">
        <f t="shared" si="0"/>
        <v>0</v>
      </c>
    </row>
    <row r="28" spans="1:15" ht="25.5" customHeight="1" thickBot="1">
      <c r="A28" s="29"/>
      <c r="B28" s="21" t="s">
        <v>145</v>
      </c>
      <c r="C28" s="130" t="s">
        <v>205</v>
      </c>
      <c r="D28" s="131">
        <v>0</v>
      </c>
      <c r="E28" s="130" t="s">
        <v>206</v>
      </c>
      <c r="F28" s="131">
        <v>64</v>
      </c>
      <c r="G28" s="130" t="s">
        <v>207</v>
      </c>
      <c r="H28" s="130" t="s">
        <v>187</v>
      </c>
      <c r="I28" s="131">
        <v>34</v>
      </c>
      <c r="J28" s="130"/>
      <c r="K28" s="130"/>
      <c r="L28" s="131"/>
      <c r="M28" s="130"/>
      <c r="N28" s="131"/>
      <c r="O28" s="93">
        <f t="shared" si="0"/>
        <v>98</v>
      </c>
    </row>
    <row r="29" spans="1:15" ht="24.75" customHeight="1">
      <c r="A29" s="33" t="s">
        <v>146</v>
      </c>
      <c r="B29" s="34" t="s">
        <v>147</v>
      </c>
      <c r="C29" s="129"/>
      <c r="D29" s="88"/>
      <c r="E29" s="129" t="s">
        <v>208</v>
      </c>
      <c r="F29" s="88">
        <v>32</v>
      </c>
      <c r="G29" s="129"/>
      <c r="H29" s="129"/>
      <c r="I29" s="88"/>
      <c r="J29" s="129" t="s">
        <v>209</v>
      </c>
      <c r="K29" s="129" t="s">
        <v>210</v>
      </c>
      <c r="L29" s="88">
        <v>1</v>
      </c>
      <c r="M29" s="129"/>
      <c r="N29" s="88"/>
      <c r="O29" s="90">
        <f t="shared" si="0"/>
        <v>33</v>
      </c>
    </row>
    <row r="30" spans="1:15" ht="24.75" customHeight="1" thickBot="1">
      <c r="A30" s="29"/>
      <c r="B30" s="21" t="s">
        <v>148</v>
      </c>
      <c r="C30" s="130"/>
      <c r="D30" s="131"/>
      <c r="E30" s="130"/>
      <c r="F30" s="131"/>
      <c r="G30" s="130"/>
      <c r="H30" s="130"/>
      <c r="I30" s="131"/>
      <c r="J30" s="130"/>
      <c r="K30" s="130"/>
      <c r="L30" s="131"/>
      <c r="M30" s="130"/>
      <c r="N30" s="131"/>
      <c r="O30" s="93">
        <f t="shared" si="0"/>
        <v>0</v>
      </c>
    </row>
    <row r="31" spans="1:15" ht="24.75" customHeight="1" thickBot="1">
      <c r="A31" s="29" t="s">
        <v>107</v>
      </c>
      <c r="B31" s="133"/>
      <c r="C31" s="134"/>
      <c r="D31" s="92">
        <f>SUM(D5:D30)</f>
        <v>18.6</v>
      </c>
      <c r="E31" s="133"/>
      <c r="F31" s="92">
        <f>SUM(F5:F30)</f>
        <v>136</v>
      </c>
      <c r="G31" s="133"/>
      <c r="H31" s="21">
        <f>SUM(H5:H30)</f>
        <v>0</v>
      </c>
      <c r="I31" s="92">
        <f>SUM(I5:I30)</f>
        <v>81.75</v>
      </c>
      <c r="J31" s="133"/>
      <c r="K31" s="21">
        <f>SUM(K5:K30)</f>
        <v>0</v>
      </c>
      <c r="L31" s="92">
        <f>SUM(L5:L30)</f>
        <v>13.3</v>
      </c>
      <c r="M31" s="133"/>
      <c r="N31" s="92">
        <f>SUM(N5:N30)</f>
        <v>0</v>
      </c>
      <c r="O31" s="93">
        <f t="shared" si="0"/>
        <v>249.65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5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24.75" customHeight="1"/>
  <cols>
    <col min="1" max="1" width="15.25390625" style="358" customWidth="1"/>
    <col min="2" max="3" width="8.75390625" style="358" customWidth="1"/>
    <col min="4" max="4" width="18.625" style="358" customWidth="1"/>
    <col min="5" max="5" width="8.75390625" style="358" customWidth="1"/>
    <col min="6" max="6" width="10.75390625" style="358" customWidth="1"/>
    <col min="7" max="7" width="9.75390625" style="358" customWidth="1"/>
    <col min="8" max="8" width="8.75390625" style="358" customWidth="1"/>
    <col min="9" max="9" width="13.75390625" style="358" customWidth="1"/>
    <col min="10" max="13" width="8.75390625" style="358" customWidth="1"/>
    <col min="14" max="16384" width="10.75390625" style="358" customWidth="1"/>
  </cols>
  <sheetData>
    <row r="1" spans="1:11" ht="21" customHeight="1">
      <c r="A1" s="354" t="s">
        <v>94</v>
      </c>
      <c r="B1" s="355"/>
      <c r="C1" s="355"/>
      <c r="D1" s="355"/>
      <c r="E1" s="356"/>
      <c r="F1" s="357" t="s">
        <v>211</v>
      </c>
      <c r="G1" s="355"/>
      <c r="H1" s="355"/>
      <c r="I1" s="355"/>
      <c r="J1" s="355"/>
      <c r="K1" s="355"/>
    </row>
    <row r="2" spans="1:11" ht="24.75" customHeight="1" thickBot="1">
      <c r="A2" s="354" t="s">
        <v>96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3" ht="24" customHeight="1">
      <c r="A3" s="359"/>
      <c r="B3" s="360" t="s">
        <v>212</v>
      </c>
      <c r="C3" s="361"/>
      <c r="D3" s="360" t="s">
        <v>180</v>
      </c>
      <c r="E3" s="361"/>
      <c r="F3" s="362" t="s">
        <v>183</v>
      </c>
      <c r="G3" s="363"/>
      <c r="H3" s="361"/>
      <c r="I3" s="363" t="s">
        <v>106</v>
      </c>
      <c r="J3" s="364"/>
      <c r="K3" s="365"/>
      <c r="L3" s="366" t="s">
        <v>213</v>
      </c>
      <c r="M3" s="367"/>
    </row>
    <row r="4" spans="1:13" ht="27" customHeight="1" thickBot="1">
      <c r="A4" s="368" t="s">
        <v>160</v>
      </c>
      <c r="B4" s="369" t="s">
        <v>214</v>
      </c>
      <c r="C4" s="370" t="s">
        <v>13</v>
      </c>
      <c r="D4" s="371" t="s">
        <v>162</v>
      </c>
      <c r="E4" s="370" t="s">
        <v>110</v>
      </c>
      <c r="F4" s="371" t="s">
        <v>185</v>
      </c>
      <c r="G4" s="371" t="s">
        <v>162</v>
      </c>
      <c r="H4" s="370" t="s">
        <v>110</v>
      </c>
      <c r="I4" s="371" t="s">
        <v>185</v>
      </c>
      <c r="J4" s="370" t="s">
        <v>110</v>
      </c>
      <c r="K4" s="372" t="s">
        <v>107</v>
      </c>
      <c r="L4" s="373" t="s">
        <v>215</v>
      </c>
      <c r="M4" s="374" t="s">
        <v>216</v>
      </c>
    </row>
    <row r="5" spans="1:15" ht="24.75" customHeight="1">
      <c r="A5" s="375" t="s">
        <v>152</v>
      </c>
      <c r="B5" s="376">
        <v>0</v>
      </c>
      <c r="C5" s="377">
        <v>6.25</v>
      </c>
      <c r="D5" s="378"/>
      <c r="E5" s="379"/>
      <c r="F5" s="380"/>
      <c r="G5" s="380"/>
      <c r="H5" s="381"/>
      <c r="I5" s="380"/>
      <c r="J5" s="381"/>
      <c r="K5" s="382">
        <f aca="true" t="shared" si="0" ref="K5:K12">SUM(C5+E5+H5+J5)</f>
        <v>6.25</v>
      </c>
      <c r="L5" s="389">
        <v>1.105</v>
      </c>
      <c r="M5" s="384">
        <f aca="true" t="shared" si="1" ref="M5:M12">IF(L5=0,0,PRODUCT(K5/L5))</f>
        <v>5.656108597285068</v>
      </c>
      <c r="N5" s="355"/>
      <c r="O5" s="355"/>
    </row>
    <row r="6" spans="1:15" ht="24.75" customHeight="1">
      <c r="A6" s="385" t="s">
        <v>156</v>
      </c>
      <c r="B6" s="386">
        <v>0</v>
      </c>
      <c r="C6" s="387">
        <v>18.25</v>
      </c>
      <c r="D6" s="380" t="s">
        <v>217</v>
      </c>
      <c r="E6" s="381">
        <v>0.7</v>
      </c>
      <c r="F6" s="380"/>
      <c r="G6" s="380"/>
      <c r="H6" s="381"/>
      <c r="I6" s="380"/>
      <c r="J6" s="381"/>
      <c r="K6" s="382">
        <f t="shared" si="0"/>
        <v>18.95</v>
      </c>
      <c r="L6" s="383">
        <v>1.554</v>
      </c>
      <c r="M6" s="384">
        <f t="shared" si="1"/>
        <v>12.194337194337194</v>
      </c>
      <c r="N6" s="355"/>
      <c r="O6" s="355"/>
    </row>
    <row r="7" spans="1:15" ht="24.75" customHeight="1">
      <c r="A7" s="385" t="s">
        <v>154</v>
      </c>
      <c r="B7" s="386">
        <v>0</v>
      </c>
      <c r="C7" s="387">
        <v>9</v>
      </c>
      <c r="D7" s="380"/>
      <c r="E7" s="381"/>
      <c r="F7" s="380"/>
      <c r="G7" s="380"/>
      <c r="H7" s="381"/>
      <c r="I7" s="380"/>
      <c r="J7" s="381"/>
      <c r="K7" s="382">
        <f t="shared" si="0"/>
        <v>9</v>
      </c>
      <c r="L7" s="383">
        <v>0.5612</v>
      </c>
      <c r="M7" s="384">
        <f t="shared" si="1"/>
        <v>16.037063435495366</v>
      </c>
      <c r="N7" s="355"/>
      <c r="O7" s="355"/>
    </row>
    <row r="8" spans="1:15" ht="24.75" customHeight="1">
      <c r="A8" s="385" t="s">
        <v>150</v>
      </c>
      <c r="B8" s="386">
        <v>0</v>
      </c>
      <c r="C8" s="387">
        <v>24.25</v>
      </c>
      <c r="D8" s="380" t="s">
        <v>218</v>
      </c>
      <c r="E8" s="381">
        <v>14.2</v>
      </c>
      <c r="F8" s="380" t="s">
        <v>209</v>
      </c>
      <c r="G8" s="380" t="s">
        <v>210</v>
      </c>
      <c r="H8" s="381">
        <v>1</v>
      </c>
      <c r="I8" s="380"/>
      <c r="J8" s="381"/>
      <c r="K8" s="382">
        <f t="shared" si="0"/>
        <v>39.45</v>
      </c>
      <c r="L8" s="383">
        <v>3.3922</v>
      </c>
      <c r="M8" s="384">
        <f t="shared" si="1"/>
        <v>11.6296208949944</v>
      </c>
      <c r="N8" s="355"/>
      <c r="O8" s="355"/>
    </row>
    <row r="9" spans="1:15" ht="24.75" customHeight="1">
      <c r="A9" s="385" t="s">
        <v>151</v>
      </c>
      <c r="B9" s="386">
        <v>0</v>
      </c>
      <c r="C9" s="387">
        <v>22.5</v>
      </c>
      <c r="D9" s="380"/>
      <c r="E9" s="381"/>
      <c r="F9" s="380"/>
      <c r="G9" s="380"/>
      <c r="H9" s="381"/>
      <c r="I9" s="380"/>
      <c r="J9" s="381"/>
      <c r="K9" s="382">
        <f t="shared" si="0"/>
        <v>22.5</v>
      </c>
      <c r="L9" s="388">
        <v>0.82</v>
      </c>
      <c r="M9" s="384">
        <f t="shared" si="1"/>
        <v>27.439024390243905</v>
      </c>
      <c r="N9" s="355"/>
      <c r="O9" s="355"/>
    </row>
    <row r="10" spans="1:15" ht="24.75" customHeight="1">
      <c r="A10" s="385" t="s">
        <v>157</v>
      </c>
      <c r="B10" s="386">
        <v>0</v>
      </c>
      <c r="C10" s="387">
        <v>4.75</v>
      </c>
      <c r="D10" s="380" t="s">
        <v>217</v>
      </c>
      <c r="E10" s="381">
        <v>0.7</v>
      </c>
      <c r="F10" s="380"/>
      <c r="G10" s="380"/>
      <c r="H10" s="381"/>
      <c r="I10" s="380"/>
      <c r="J10" s="381"/>
      <c r="K10" s="382">
        <f t="shared" si="0"/>
        <v>5.45</v>
      </c>
      <c r="L10" s="383">
        <v>1.6831</v>
      </c>
      <c r="M10" s="384">
        <f t="shared" si="1"/>
        <v>3.238072604123344</v>
      </c>
      <c r="N10" s="355"/>
      <c r="O10" s="355"/>
    </row>
    <row r="11" spans="1:15" ht="24.75" customHeight="1">
      <c r="A11" s="385" t="s">
        <v>153</v>
      </c>
      <c r="B11" s="386">
        <v>0</v>
      </c>
      <c r="C11" s="387">
        <v>56.75</v>
      </c>
      <c r="D11" s="380"/>
      <c r="E11" s="381"/>
      <c r="F11" s="380"/>
      <c r="G11" s="380"/>
      <c r="H11" s="381"/>
      <c r="I11" s="380"/>
      <c r="J11" s="381"/>
      <c r="K11" s="382">
        <f t="shared" si="0"/>
        <v>56.75</v>
      </c>
      <c r="L11" s="389">
        <v>3.566</v>
      </c>
      <c r="M11" s="384">
        <f t="shared" si="1"/>
        <v>15.914189568143579</v>
      </c>
      <c r="N11" s="355"/>
      <c r="O11" s="355"/>
    </row>
    <row r="12" spans="1:15" ht="24.75" customHeight="1">
      <c r="A12" s="385" t="s">
        <v>149</v>
      </c>
      <c r="B12" s="386">
        <v>0</v>
      </c>
      <c r="C12" s="387">
        <v>53.25</v>
      </c>
      <c r="D12" s="380" t="s">
        <v>217</v>
      </c>
      <c r="E12" s="381">
        <v>3</v>
      </c>
      <c r="F12" s="380" t="s">
        <v>219</v>
      </c>
      <c r="G12" s="380" t="s">
        <v>189</v>
      </c>
      <c r="H12" s="381">
        <v>7.3</v>
      </c>
      <c r="I12" s="380"/>
      <c r="J12" s="381"/>
      <c r="K12" s="382">
        <f t="shared" si="0"/>
        <v>63.55</v>
      </c>
      <c r="L12" s="383">
        <v>3.3186</v>
      </c>
      <c r="M12" s="384">
        <f t="shared" si="1"/>
        <v>19.14964141505454</v>
      </c>
      <c r="N12" s="355"/>
      <c r="O12" s="355"/>
    </row>
    <row r="13" spans="1:15" ht="24.75" customHeight="1">
      <c r="A13" s="385" t="s">
        <v>155</v>
      </c>
      <c r="B13" s="386">
        <v>0</v>
      </c>
      <c r="C13" s="387">
        <v>4.5</v>
      </c>
      <c r="D13" s="380"/>
      <c r="E13" s="381"/>
      <c r="F13" s="380"/>
      <c r="G13" s="380"/>
      <c r="H13" s="381"/>
      <c r="I13" s="380"/>
      <c r="J13" s="381"/>
      <c r="K13" s="382">
        <f>SUM(C13+E13+H13+J13)</f>
        <v>4.5</v>
      </c>
      <c r="L13" s="383"/>
      <c r="M13" s="384">
        <f>IF(L13=0,0,PRODUCT(K13/L13))</f>
        <v>0</v>
      </c>
      <c r="N13" s="355"/>
      <c r="O13" s="355"/>
    </row>
    <row r="14" spans="1:15" ht="24.75" customHeight="1">
      <c r="A14" s="385" t="s">
        <v>98</v>
      </c>
      <c r="B14" s="386">
        <v>0</v>
      </c>
      <c r="C14" s="387">
        <v>220.25</v>
      </c>
      <c r="D14" s="380"/>
      <c r="E14" s="381"/>
      <c r="F14" s="380" t="s">
        <v>220</v>
      </c>
      <c r="G14" s="380" t="s">
        <v>197</v>
      </c>
      <c r="H14" s="381">
        <v>5</v>
      </c>
      <c r="I14" s="380"/>
      <c r="J14" s="381"/>
      <c r="K14" s="382">
        <f>SUM(C14+E14+H14+J14)</f>
        <v>225.25</v>
      </c>
      <c r="L14" s="383"/>
      <c r="M14" s="384">
        <f>IF(L14=0,0,PRODUCT(K14/L14))</f>
        <v>0</v>
      </c>
      <c r="N14" s="355"/>
      <c r="O14" s="355"/>
    </row>
    <row r="15" spans="1:15" ht="24.75" customHeight="1" thickBot="1">
      <c r="A15" s="385" t="s">
        <v>158</v>
      </c>
      <c r="B15" s="386">
        <v>0</v>
      </c>
      <c r="C15" s="387">
        <v>1</v>
      </c>
      <c r="D15" s="380"/>
      <c r="E15" s="381"/>
      <c r="F15" s="380"/>
      <c r="G15" s="380"/>
      <c r="H15" s="381"/>
      <c r="I15" s="380"/>
      <c r="J15" s="381"/>
      <c r="K15" s="382">
        <f>SUM(C15+E15+H15+J15)</f>
        <v>1</v>
      </c>
      <c r="L15" s="383"/>
      <c r="M15" s="384">
        <f>IF(L15=0,0,PRODUCT(K15/L15))</f>
        <v>0</v>
      </c>
      <c r="N15" s="355"/>
      <c r="O15" s="355"/>
    </row>
    <row r="16" spans="1:13" ht="24.75" customHeight="1" thickBot="1">
      <c r="A16" s="391"/>
      <c r="B16" s="392">
        <f>SUM(B5:B15)</f>
        <v>0</v>
      </c>
      <c r="C16" s="393">
        <f>SUM(C5:C15)</f>
        <v>420.75</v>
      </c>
      <c r="D16" s="394"/>
      <c r="E16" s="390">
        <f>SUM(E5:E15)</f>
        <v>18.599999999999998</v>
      </c>
      <c r="F16" s="395"/>
      <c r="G16" s="371">
        <f>SUM(G5:G15)</f>
        <v>0</v>
      </c>
      <c r="H16" s="390">
        <f>SUM(H5:H15)</f>
        <v>13.3</v>
      </c>
      <c r="I16" s="395"/>
      <c r="J16" s="390">
        <f>SUM(J5:J15)</f>
        <v>0</v>
      </c>
      <c r="K16" s="390">
        <f>SUM(C16+E16+H16+J16)</f>
        <v>452.65000000000003</v>
      </c>
      <c r="L16" s="458"/>
      <c r="M16" s="39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77" t="s">
        <v>94</v>
      </c>
      <c r="B1" s="2"/>
      <c r="D1" s="278" t="s">
        <v>221</v>
      </c>
      <c r="G1" s="397" t="s">
        <v>222</v>
      </c>
      <c r="H1" s="398"/>
      <c r="I1" s="398"/>
      <c r="J1" s="399" t="s">
        <v>223</v>
      </c>
    </row>
    <row r="2" spans="1:10" ht="21.75" customHeight="1">
      <c r="A2" s="43" t="s">
        <v>96</v>
      </c>
      <c r="B2" s="2"/>
      <c r="D2" s="279" t="s">
        <v>224</v>
      </c>
      <c r="G2" s="400" t="s">
        <v>225</v>
      </c>
      <c r="H2" s="401"/>
      <c r="I2" s="401"/>
      <c r="J2" s="402">
        <v>30</v>
      </c>
    </row>
    <row r="3" ht="31.5" customHeight="1" thickBot="1">
      <c r="B3" s="2"/>
    </row>
    <row r="4" spans="1:11" ht="21.75" customHeight="1">
      <c r="A4" s="70"/>
      <c r="B4" s="403"/>
      <c r="C4" s="404" t="s">
        <v>226</v>
      </c>
      <c r="D4" s="405"/>
      <c r="E4" s="405"/>
      <c r="F4" s="405"/>
      <c r="G4" s="405"/>
      <c r="H4" s="406" t="s">
        <v>249</v>
      </c>
      <c r="I4" s="405"/>
      <c r="J4" s="407"/>
      <c r="K4" s="408" t="s">
        <v>107</v>
      </c>
    </row>
    <row r="5" spans="1:11" ht="30" customHeight="1" thickBot="1">
      <c r="A5" s="409" t="s">
        <v>99</v>
      </c>
      <c r="B5" s="410" t="s">
        <v>100</v>
      </c>
      <c r="C5" s="411" t="s">
        <v>227</v>
      </c>
      <c r="D5" s="411" t="s">
        <v>228</v>
      </c>
      <c r="E5" s="411" t="s">
        <v>229</v>
      </c>
      <c r="F5" s="411" t="s">
        <v>230</v>
      </c>
      <c r="G5" s="411" t="s">
        <v>231</v>
      </c>
      <c r="H5" s="412" t="s">
        <v>232</v>
      </c>
      <c r="I5" s="411" t="s">
        <v>233</v>
      </c>
      <c r="J5" s="285" t="s">
        <v>231</v>
      </c>
      <c r="K5" s="285" t="s">
        <v>231</v>
      </c>
    </row>
    <row r="6" spans="1:12" ht="21.75" customHeight="1">
      <c r="A6" s="170" t="s">
        <v>111</v>
      </c>
      <c r="B6" s="413" t="s">
        <v>112</v>
      </c>
      <c r="C6" s="414" t="s">
        <v>234</v>
      </c>
      <c r="D6" s="415">
        <v>4</v>
      </c>
      <c r="E6" s="416">
        <v>3</v>
      </c>
      <c r="F6" s="415">
        <v>30</v>
      </c>
      <c r="G6" s="417">
        <f aca="true" t="shared" si="0" ref="G6:G31">PRODUCT(F6*D6*E6*3.6)</f>
        <v>1296</v>
      </c>
      <c r="H6" s="418"/>
      <c r="I6" s="415"/>
      <c r="J6" s="419">
        <f aca="true" t="shared" si="1" ref="J6:J31">PRODUCT(I6*H6*3.6)</f>
        <v>0</v>
      </c>
      <c r="K6" s="419">
        <f aca="true" t="shared" si="2" ref="K6:K31">SUM(G6+J6)</f>
        <v>1296</v>
      </c>
      <c r="L6" s="461"/>
    </row>
    <row r="7" spans="1:11" ht="21.75" customHeight="1" thickBot="1">
      <c r="A7" s="39"/>
      <c r="B7" s="169" t="s">
        <v>113</v>
      </c>
      <c r="C7" s="420" t="s">
        <v>234</v>
      </c>
      <c r="D7" s="421">
        <v>4</v>
      </c>
      <c r="E7" s="422">
        <v>2</v>
      </c>
      <c r="F7" s="421">
        <v>30</v>
      </c>
      <c r="G7" s="423">
        <f t="shared" si="0"/>
        <v>864</v>
      </c>
      <c r="H7" s="424"/>
      <c r="I7" s="421"/>
      <c r="J7" s="425">
        <f t="shared" si="1"/>
        <v>0</v>
      </c>
      <c r="K7" s="425">
        <f t="shared" si="2"/>
        <v>864</v>
      </c>
    </row>
    <row r="8" spans="1:11" ht="21.75" customHeight="1">
      <c r="A8" s="179" t="s">
        <v>114</v>
      </c>
      <c r="B8" s="426" t="s">
        <v>115</v>
      </c>
      <c r="C8" s="414" t="s">
        <v>234</v>
      </c>
      <c r="D8" s="415">
        <v>4</v>
      </c>
      <c r="E8" s="416">
        <v>2</v>
      </c>
      <c r="F8" s="415">
        <v>30</v>
      </c>
      <c r="G8" s="417">
        <f t="shared" si="0"/>
        <v>864</v>
      </c>
      <c r="H8" s="418"/>
      <c r="I8" s="415"/>
      <c r="J8" s="419">
        <f t="shared" si="1"/>
        <v>0</v>
      </c>
      <c r="K8" s="419">
        <f t="shared" si="2"/>
        <v>864</v>
      </c>
    </row>
    <row r="9" spans="1:11" ht="21.75" customHeight="1" thickBot="1">
      <c r="A9" s="39"/>
      <c r="B9" s="169" t="s">
        <v>116</v>
      </c>
      <c r="C9" s="420" t="s">
        <v>234</v>
      </c>
      <c r="D9" s="421">
        <v>4</v>
      </c>
      <c r="E9" s="422">
        <v>2</v>
      </c>
      <c r="F9" s="421">
        <v>30</v>
      </c>
      <c r="G9" s="423">
        <f t="shared" si="0"/>
        <v>864</v>
      </c>
      <c r="H9" s="424"/>
      <c r="I9" s="421"/>
      <c r="J9" s="425">
        <f t="shared" si="1"/>
        <v>0</v>
      </c>
      <c r="K9" s="425">
        <f t="shared" si="2"/>
        <v>864</v>
      </c>
    </row>
    <row r="10" spans="1:11" ht="21.75" customHeight="1">
      <c r="A10" s="179" t="s">
        <v>117</v>
      </c>
      <c r="B10" s="426" t="s">
        <v>118</v>
      </c>
      <c r="C10" s="414" t="s">
        <v>235</v>
      </c>
      <c r="D10" s="415">
        <v>4</v>
      </c>
      <c r="E10" s="416">
        <v>1</v>
      </c>
      <c r="F10" s="415">
        <v>30</v>
      </c>
      <c r="G10" s="417">
        <f t="shared" si="0"/>
        <v>432</v>
      </c>
      <c r="H10" s="418"/>
      <c r="I10" s="415"/>
      <c r="J10" s="419">
        <f t="shared" si="1"/>
        <v>0</v>
      </c>
      <c r="K10" s="419">
        <f t="shared" si="2"/>
        <v>432</v>
      </c>
    </row>
    <row r="11" spans="1:11" ht="21.75" customHeight="1">
      <c r="A11" s="179"/>
      <c r="B11" s="426" t="s">
        <v>119</v>
      </c>
      <c r="C11" s="414" t="s">
        <v>234</v>
      </c>
      <c r="D11" s="415">
        <v>4</v>
      </c>
      <c r="E11" s="416">
        <v>2</v>
      </c>
      <c r="F11" s="415">
        <v>30</v>
      </c>
      <c r="G11" s="417">
        <f t="shared" si="0"/>
        <v>864</v>
      </c>
      <c r="H11" s="418"/>
      <c r="I11" s="415"/>
      <c r="J11" s="419">
        <f t="shared" si="1"/>
        <v>0</v>
      </c>
      <c r="K11" s="419">
        <f t="shared" si="2"/>
        <v>864</v>
      </c>
    </row>
    <row r="12" spans="1:11" ht="21.75" customHeight="1" thickBot="1">
      <c r="A12" s="39"/>
      <c r="B12" s="169" t="s">
        <v>120</v>
      </c>
      <c r="C12" s="427" t="s">
        <v>234</v>
      </c>
      <c r="D12" s="428">
        <v>4</v>
      </c>
      <c r="E12" s="429">
        <v>2</v>
      </c>
      <c r="F12" s="428">
        <v>30</v>
      </c>
      <c r="G12" s="430">
        <f t="shared" si="0"/>
        <v>864</v>
      </c>
      <c r="H12" s="431"/>
      <c r="I12" s="428"/>
      <c r="J12" s="432">
        <f t="shared" si="1"/>
        <v>0</v>
      </c>
      <c r="K12" s="432">
        <f t="shared" si="2"/>
        <v>864</v>
      </c>
    </row>
    <row r="13" spans="1:11" ht="21.75" customHeight="1">
      <c r="A13" s="179" t="s">
        <v>121</v>
      </c>
      <c r="B13" s="426" t="s">
        <v>122</v>
      </c>
      <c r="C13" s="414" t="s">
        <v>234</v>
      </c>
      <c r="D13" s="415">
        <v>4</v>
      </c>
      <c r="E13" s="416">
        <v>3</v>
      </c>
      <c r="F13" s="415">
        <v>30</v>
      </c>
      <c r="G13" s="417">
        <f t="shared" si="0"/>
        <v>1296</v>
      </c>
      <c r="H13" s="418"/>
      <c r="I13" s="415"/>
      <c r="J13" s="419">
        <f t="shared" si="1"/>
        <v>0</v>
      </c>
      <c r="K13" s="419">
        <f t="shared" si="2"/>
        <v>1296</v>
      </c>
    </row>
    <row r="14" spans="1:11" ht="21.75" customHeight="1" thickBot="1">
      <c r="A14" s="39"/>
      <c r="B14" s="169" t="s">
        <v>123</v>
      </c>
      <c r="C14" s="427" t="s">
        <v>234</v>
      </c>
      <c r="D14" s="428">
        <v>4</v>
      </c>
      <c r="E14" s="429">
        <v>3</v>
      </c>
      <c r="F14" s="428">
        <v>30</v>
      </c>
      <c r="G14" s="430">
        <f t="shared" si="0"/>
        <v>1296</v>
      </c>
      <c r="H14" s="431"/>
      <c r="I14" s="428"/>
      <c r="J14" s="432">
        <f t="shared" si="1"/>
        <v>0</v>
      </c>
      <c r="K14" s="432">
        <f t="shared" si="2"/>
        <v>1296</v>
      </c>
    </row>
    <row r="15" spans="1:11" ht="21.75" customHeight="1">
      <c r="A15" s="179" t="s">
        <v>124</v>
      </c>
      <c r="B15" s="426" t="s">
        <v>125</v>
      </c>
      <c r="C15" s="433" t="s">
        <v>234</v>
      </c>
      <c r="D15" s="434">
        <v>4</v>
      </c>
      <c r="E15" s="435">
        <v>2</v>
      </c>
      <c r="F15" s="434">
        <v>30</v>
      </c>
      <c r="G15" s="436">
        <f t="shared" si="0"/>
        <v>864</v>
      </c>
      <c r="H15" s="437"/>
      <c r="I15" s="434"/>
      <c r="J15" s="438">
        <f t="shared" si="1"/>
        <v>0</v>
      </c>
      <c r="K15" s="438">
        <f t="shared" si="2"/>
        <v>864</v>
      </c>
    </row>
    <row r="16" spans="1:12" ht="21.75" customHeight="1" thickBot="1">
      <c r="A16" s="39"/>
      <c r="B16" s="169" t="s">
        <v>126</v>
      </c>
      <c r="C16" s="427" t="s">
        <v>234</v>
      </c>
      <c r="D16" s="428">
        <v>4</v>
      </c>
      <c r="E16" s="429">
        <v>2</v>
      </c>
      <c r="F16" s="428">
        <v>30</v>
      </c>
      <c r="G16" s="430">
        <f t="shared" si="0"/>
        <v>864</v>
      </c>
      <c r="H16" s="431"/>
      <c r="I16" s="428"/>
      <c r="J16" s="432">
        <f t="shared" si="1"/>
        <v>0</v>
      </c>
      <c r="K16" s="432">
        <f t="shared" si="2"/>
        <v>864</v>
      </c>
      <c r="L16" s="454"/>
    </row>
    <row r="17" spans="1:11" ht="21.75" customHeight="1">
      <c r="A17" s="179" t="s">
        <v>127</v>
      </c>
      <c r="B17" s="426" t="s">
        <v>128</v>
      </c>
      <c r="C17" s="414" t="s">
        <v>234</v>
      </c>
      <c r="D17" s="415">
        <v>4</v>
      </c>
      <c r="E17" s="416">
        <v>3</v>
      </c>
      <c r="F17" s="415">
        <v>30</v>
      </c>
      <c r="G17" s="417">
        <f t="shared" si="0"/>
        <v>1296</v>
      </c>
      <c r="H17" s="418"/>
      <c r="I17" s="415"/>
      <c r="J17" s="419">
        <f t="shared" si="1"/>
        <v>0</v>
      </c>
      <c r="K17" s="419">
        <f t="shared" si="2"/>
        <v>1296</v>
      </c>
    </row>
    <row r="18" spans="1:11" ht="21.75" customHeight="1" thickBot="1">
      <c r="A18" s="39"/>
      <c r="B18" s="169" t="s">
        <v>129</v>
      </c>
      <c r="C18" s="420" t="s">
        <v>236</v>
      </c>
      <c r="D18" s="421">
        <v>4</v>
      </c>
      <c r="E18" s="422">
        <v>1</v>
      </c>
      <c r="F18" s="421">
        <v>30</v>
      </c>
      <c r="G18" s="423">
        <f t="shared" si="0"/>
        <v>432</v>
      </c>
      <c r="H18" s="424"/>
      <c r="I18" s="421"/>
      <c r="J18" s="425">
        <f t="shared" si="1"/>
        <v>0</v>
      </c>
      <c r="K18" s="425">
        <f t="shared" si="2"/>
        <v>432</v>
      </c>
    </row>
    <row r="19" spans="1:11" ht="21.75" customHeight="1">
      <c r="A19" s="179" t="s">
        <v>130</v>
      </c>
      <c r="B19" s="426" t="s">
        <v>131</v>
      </c>
      <c r="C19" s="414" t="s">
        <v>234</v>
      </c>
      <c r="D19" s="415">
        <v>4</v>
      </c>
      <c r="E19" s="416">
        <v>3</v>
      </c>
      <c r="F19" s="415">
        <v>30</v>
      </c>
      <c r="G19" s="417">
        <f t="shared" si="0"/>
        <v>1296</v>
      </c>
      <c r="H19" s="418"/>
      <c r="I19" s="415"/>
      <c r="J19" s="419">
        <f t="shared" si="1"/>
        <v>0</v>
      </c>
      <c r="K19" s="419">
        <f t="shared" si="2"/>
        <v>1296</v>
      </c>
    </row>
    <row r="20" spans="1:11" ht="21.75" customHeight="1" thickBot="1">
      <c r="A20" s="39"/>
      <c r="B20" s="169" t="s">
        <v>132</v>
      </c>
      <c r="C20" s="427" t="s">
        <v>234</v>
      </c>
      <c r="D20" s="428">
        <v>4</v>
      </c>
      <c r="E20" s="429">
        <v>2</v>
      </c>
      <c r="F20" s="428">
        <v>30</v>
      </c>
      <c r="G20" s="430">
        <f t="shared" si="0"/>
        <v>864</v>
      </c>
      <c r="H20" s="431"/>
      <c r="I20" s="428"/>
      <c r="J20" s="432">
        <f t="shared" si="1"/>
        <v>0</v>
      </c>
      <c r="K20" s="432">
        <f t="shared" si="2"/>
        <v>864</v>
      </c>
    </row>
    <row r="21" spans="1:11" ht="21.75" customHeight="1">
      <c r="A21" s="179" t="s">
        <v>133</v>
      </c>
      <c r="B21" s="426" t="s">
        <v>134</v>
      </c>
      <c r="C21" s="414" t="s">
        <v>237</v>
      </c>
      <c r="D21" s="415">
        <v>4</v>
      </c>
      <c r="E21" s="416">
        <v>2</v>
      </c>
      <c r="F21" s="415">
        <v>30</v>
      </c>
      <c r="G21" s="417">
        <f t="shared" si="0"/>
        <v>864</v>
      </c>
      <c r="H21" s="418"/>
      <c r="I21" s="415"/>
      <c r="J21" s="419">
        <f t="shared" si="1"/>
        <v>0</v>
      </c>
      <c r="K21" s="419">
        <f t="shared" si="2"/>
        <v>864</v>
      </c>
    </row>
    <row r="22" spans="1:11" ht="21.75" customHeight="1">
      <c r="A22" s="179"/>
      <c r="B22" s="426" t="s">
        <v>135</v>
      </c>
      <c r="C22" s="414" t="s">
        <v>234</v>
      </c>
      <c r="D22" s="415">
        <v>4</v>
      </c>
      <c r="E22" s="416">
        <v>3</v>
      </c>
      <c r="F22" s="415">
        <v>30</v>
      </c>
      <c r="G22" s="417">
        <f t="shared" si="0"/>
        <v>1296</v>
      </c>
      <c r="H22" s="418"/>
      <c r="I22" s="415"/>
      <c r="J22" s="419">
        <f t="shared" si="1"/>
        <v>0</v>
      </c>
      <c r="K22" s="419">
        <f t="shared" si="2"/>
        <v>1296</v>
      </c>
    </row>
    <row r="23" spans="1:11" ht="21.75" customHeight="1" thickBot="1">
      <c r="A23" s="39"/>
      <c r="B23" s="169" t="s">
        <v>136</v>
      </c>
      <c r="C23" s="427" t="s">
        <v>234</v>
      </c>
      <c r="D23" s="428">
        <v>4</v>
      </c>
      <c r="E23" s="429">
        <v>2</v>
      </c>
      <c r="F23" s="428">
        <v>30</v>
      </c>
      <c r="G23" s="430">
        <f t="shared" si="0"/>
        <v>864</v>
      </c>
      <c r="H23" s="431"/>
      <c r="I23" s="428"/>
      <c r="J23" s="432">
        <f t="shared" si="1"/>
        <v>0</v>
      </c>
      <c r="K23" s="432">
        <f t="shared" si="2"/>
        <v>864</v>
      </c>
    </row>
    <row r="24" spans="1:11" ht="21.75" customHeight="1">
      <c r="A24" s="179" t="s">
        <v>137</v>
      </c>
      <c r="B24" s="426" t="s">
        <v>138</v>
      </c>
      <c r="C24" s="414" t="s">
        <v>234</v>
      </c>
      <c r="D24" s="415">
        <v>4</v>
      </c>
      <c r="E24" s="416">
        <v>3</v>
      </c>
      <c r="F24" s="415">
        <v>30</v>
      </c>
      <c r="G24" s="417">
        <f t="shared" si="0"/>
        <v>1296</v>
      </c>
      <c r="H24" s="418"/>
      <c r="I24" s="415"/>
      <c r="J24" s="419">
        <f t="shared" si="1"/>
        <v>0</v>
      </c>
      <c r="K24" s="419">
        <f t="shared" si="2"/>
        <v>1296</v>
      </c>
    </row>
    <row r="25" spans="1:11" ht="21.75" customHeight="1" thickBot="1">
      <c r="A25" s="39"/>
      <c r="B25" s="169" t="s">
        <v>139</v>
      </c>
      <c r="C25" s="427" t="s">
        <v>234</v>
      </c>
      <c r="D25" s="428">
        <v>4</v>
      </c>
      <c r="E25" s="429">
        <v>2</v>
      </c>
      <c r="F25" s="428">
        <v>30</v>
      </c>
      <c r="G25" s="430">
        <f t="shared" si="0"/>
        <v>864</v>
      </c>
      <c r="H25" s="431"/>
      <c r="I25" s="428"/>
      <c r="J25" s="432">
        <f t="shared" si="1"/>
        <v>0</v>
      </c>
      <c r="K25" s="432">
        <f t="shared" si="2"/>
        <v>864</v>
      </c>
    </row>
    <row r="26" spans="1:11" ht="21.75" customHeight="1">
      <c r="A26" s="179" t="s">
        <v>140</v>
      </c>
      <c r="B26" s="426" t="s">
        <v>141</v>
      </c>
      <c r="C26" s="414" t="s">
        <v>234</v>
      </c>
      <c r="D26" s="415">
        <v>4</v>
      </c>
      <c r="E26" s="416">
        <v>2</v>
      </c>
      <c r="F26" s="415">
        <v>30</v>
      </c>
      <c r="G26" s="417">
        <f t="shared" si="0"/>
        <v>864</v>
      </c>
      <c r="H26" s="418"/>
      <c r="I26" s="415"/>
      <c r="J26" s="419">
        <f t="shared" si="1"/>
        <v>0</v>
      </c>
      <c r="K26" s="419">
        <f t="shared" si="2"/>
        <v>864</v>
      </c>
    </row>
    <row r="27" spans="1:11" ht="21.75" customHeight="1" thickBot="1">
      <c r="A27" s="179"/>
      <c r="B27" s="426" t="s">
        <v>142</v>
      </c>
      <c r="C27" s="433" t="s">
        <v>235</v>
      </c>
      <c r="D27" s="434">
        <v>4</v>
      </c>
      <c r="E27" s="435">
        <v>2</v>
      </c>
      <c r="F27" s="434">
        <v>30</v>
      </c>
      <c r="G27" s="436">
        <f t="shared" si="0"/>
        <v>864</v>
      </c>
      <c r="H27" s="437"/>
      <c r="I27" s="434"/>
      <c r="J27" s="438">
        <f t="shared" si="1"/>
        <v>0</v>
      </c>
      <c r="K27" s="438">
        <f t="shared" si="2"/>
        <v>864</v>
      </c>
    </row>
    <row r="28" spans="1:11" ht="21.75" customHeight="1">
      <c r="A28" s="170" t="s">
        <v>143</v>
      </c>
      <c r="B28" s="439" t="s">
        <v>144</v>
      </c>
      <c r="C28" s="440" t="s">
        <v>234</v>
      </c>
      <c r="D28" s="441">
        <v>4</v>
      </c>
      <c r="E28" s="442">
        <v>3</v>
      </c>
      <c r="F28" s="441">
        <v>30</v>
      </c>
      <c r="G28" s="443">
        <f t="shared" si="0"/>
        <v>1296</v>
      </c>
      <c r="H28" s="444"/>
      <c r="I28" s="441"/>
      <c r="J28" s="445">
        <f t="shared" si="1"/>
        <v>0</v>
      </c>
      <c r="K28" s="445">
        <f t="shared" si="2"/>
        <v>1296</v>
      </c>
    </row>
    <row r="29" spans="1:11" ht="21.75" customHeight="1" thickBot="1">
      <c r="A29" s="39"/>
      <c r="B29" s="169" t="s">
        <v>145</v>
      </c>
      <c r="C29" s="420" t="s">
        <v>234</v>
      </c>
      <c r="D29" s="421">
        <v>4</v>
      </c>
      <c r="E29" s="422">
        <v>3</v>
      </c>
      <c r="F29" s="421">
        <v>30</v>
      </c>
      <c r="G29" s="423">
        <f t="shared" si="0"/>
        <v>1296</v>
      </c>
      <c r="H29" s="424"/>
      <c r="I29" s="421"/>
      <c r="J29" s="425">
        <f t="shared" si="1"/>
        <v>0</v>
      </c>
      <c r="K29" s="425">
        <f t="shared" si="2"/>
        <v>1296</v>
      </c>
    </row>
    <row r="30" spans="1:11" ht="21.75" customHeight="1">
      <c r="A30" s="179" t="s">
        <v>146</v>
      </c>
      <c r="B30" s="426" t="s">
        <v>147</v>
      </c>
      <c r="C30" s="414" t="s">
        <v>234</v>
      </c>
      <c r="D30" s="415">
        <v>4</v>
      </c>
      <c r="E30" s="416">
        <v>2</v>
      </c>
      <c r="F30" s="415">
        <v>30</v>
      </c>
      <c r="G30" s="417">
        <f t="shared" si="0"/>
        <v>864</v>
      </c>
      <c r="H30" s="418"/>
      <c r="I30" s="415"/>
      <c r="J30" s="419">
        <f t="shared" si="1"/>
        <v>0</v>
      </c>
      <c r="K30" s="419">
        <f t="shared" si="2"/>
        <v>864</v>
      </c>
    </row>
    <row r="31" spans="1:11" ht="21.75" customHeight="1" thickBot="1">
      <c r="A31" s="39"/>
      <c r="B31" s="169" t="s">
        <v>148</v>
      </c>
      <c r="C31" s="420" t="s">
        <v>234</v>
      </c>
      <c r="D31" s="421">
        <v>4</v>
      </c>
      <c r="E31" s="422">
        <v>3</v>
      </c>
      <c r="F31" s="421">
        <v>30</v>
      </c>
      <c r="G31" s="423">
        <f t="shared" si="0"/>
        <v>1296</v>
      </c>
      <c r="H31" s="424"/>
      <c r="I31" s="421"/>
      <c r="J31" s="425">
        <f t="shared" si="1"/>
        <v>0</v>
      </c>
      <c r="K31" s="425">
        <f t="shared" si="2"/>
        <v>1296</v>
      </c>
    </row>
    <row r="32" spans="1:11" ht="21.75" customHeight="1" thickBot="1">
      <c r="A32" s="39" t="s">
        <v>107</v>
      </c>
      <c r="B32" s="181"/>
      <c r="C32" s="446"/>
      <c r="D32" s="446"/>
      <c r="E32" s="447">
        <f>SUM(E6:E31)</f>
        <v>60</v>
      </c>
      <c r="F32" s="446"/>
      <c r="G32" s="423">
        <f>SUM(G6:G31)</f>
        <v>25920</v>
      </c>
      <c r="H32" s="448">
        <f>SUM(H6:H31)</f>
        <v>0</v>
      </c>
      <c r="I32" s="446"/>
      <c r="J32" s="425">
        <f>SUM(J6:J31)</f>
        <v>0</v>
      </c>
      <c r="K32" s="425">
        <f>SUM(K6:K31)</f>
        <v>25920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6384" width="11.625" style="4" customWidth="1"/>
  </cols>
  <sheetData>
    <row r="1" spans="1:9" ht="21.75" customHeight="1">
      <c r="A1" s="43" t="s">
        <v>94</v>
      </c>
      <c r="B1" s="5"/>
      <c r="C1" s="5"/>
      <c r="D1" s="5"/>
      <c r="E1" s="5"/>
      <c r="F1" s="6" t="s">
        <v>238</v>
      </c>
      <c r="G1" s="5"/>
      <c r="H1" s="5"/>
      <c r="I1" s="5"/>
    </row>
    <row r="2" spans="1:9" ht="21.75" customHeight="1" thickBot="1">
      <c r="A2" s="43" t="s">
        <v>96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3"/>
      <c r="B3" s="135"/>
      <c r="C3" s="136" t="s">
        <v>239</v>
      </c>
      <c r="D3" s="123"/>
      <c r="E3" s="123"/>
      <c r="F3" s="137"/>
      <c r="G3" s="123"/>
      <c r="H3" s="123"/>
      <c r="I3" s="73"/>
      <c r="J3" s="138" t="s">
        <v>240</v>
      </c>
      <c r="K3" s="139"/>
    </row>
    <row r="4" spans="1:11" ht="15.75" customHeight="1">
      <c r="A4" s="140" t="s">
        <v>99</v>
      </c>
      <c r="B4" s="141" t="s">
        <v>100</v>
      </c>
      <c r="C4" s="142" t="s">
        <v>241</v>
      </c>
      <c r="D4" s="143"/>
      <c r="E4" s="142" t="s">
        <v>242</v>
      </c>
      <c r="F4" s="143"/>
      <c r="G4" s="142" t="s">
        <v>243</v>
      </c>
      <c r="H4" s="143"/>
      <c r="I4" s="77"/>
      <c r="J4" s="144" t="s">
        <v>244</v>
      </c>
      <c r="K4" s="145" t="s">
        <v>107</v>
      </c>
    </row>
    <row r="5" spans="1:11" ht="18" customHeight="1" thickBot="1">
      <c r="A5" s="146"/>
      <c r="B5" s="53"/>
      <c r="C5" s="21" t="s">
        <v>245</v>
      </c>
      <c r="D5" s="21" t="s">
        <v>110</v>
      </c>
      <c r="E5" s="21" t="s">
        <v>245</v>
      </c>
      <c r="F5" s="21" t="s">
        <v>110</v>
      </c>
      <c r="G5" s="21" t="s">
        <v>246</v>
      </c>
      <c r="H5" s="21" t="s">
        <v>110</v>
      </c>
      <c r="I5" s="81" t="s">
        <v>107</v>
      </c>
      <c r="J5" s="147" t="s">
        <v>110</v>
      </c>
      <c r="K5" s="148"/>
    </row>
    <row r="6" spans="1:11" ht="21.75" customHeight="1">
      <c r="A6" s="23" t="s">
        <v>111</v>
      </c>
      <c r="B6" s="24" t="s">
        <v>112</v>
      </c>
      <c r="C6" s="149"/>
      <c r="D6" s="128"/>
      <c r="E6" s="149"/>
      <c r="F6" s="128"/>
      <c r="G6" s="127"/>
      <c r="H6" s="128"/>
      <c r="I6" s="84">
        <f aca="true" t="shared" si="0" ref="I6:I32">SUM(D6+F6+H6)</f>
        <v>0</v>
      </c>
      <c r="J6" s="150"/>
      <c r="K6" s="151">
        <f aca="true" t="shared" si="1" ref="K6:K32">SUM(I6+J6)</f>
        <v>0</v>
      </c>
    </row>
    <row r="7" spans="1:11" ht="21.75" customHeight="1" thickBot="1">
      <c r="A7" s="29"/>
      <c r="B7" s="21" t="s">
        <v>113</v>
      </c>
      <c r="C7" s="152"/>
      <c r="D7" s="131"/>
      <c r="E7" s="152"/>
      <c r="F7" s="131"/>
      <c r="G7" s="130"/>
      <c r="H7" s="131"/>
      <c r="I7" s="92">
        <f t="shared" si="0"/>
        <v>0</v>
      </c>
      <c r="J7" s="153"/>
      <c r="K7" s="32">
        <f t="shared" si="1"/>
        <v>0</v>
      </c>
    </row>
    <row r="8" spans="1:11" ht="21.75" customHeight="1">
      <c r="A8" s="33" t="s">
        <v>114</v>
      </c>
      <c r="B8" s="34" t="s">
        <v>115</v>
      </c>
      <c r="C8" s="87"/>
      <c r="D8" s="88"/>
      <c r="E8" s="87"/>
      <c r="F8" s="88"/>
      <c r="G8" s="129"/>
      <c r="H8" s="88"/>
      <c r="I8" s="95">
        <f t="shared" si="0"/>
        <v>0</v>
      </c>
      <c r="J8" s="150"/>
      <c r="K8" s="151">
        <f t="shared" si="1"/>
        <v>0</v>
      </c>
    </row>
    <row r="9" spans="1:11" ht="21.75" customHeight="1" thickBot="1">
      <c r="A9" s="29"/>
      <c r="B9" s="21" t="s">
        <v>116</v>
      </c>
      <c r="C9" s="152"/>
      <c r="D9" s="131"/>
      <c r="E9" s="152"/>
      <c r="F9" s="131"/>
      <c r="G9" s="130"/>
      <c r="H9" s="131"/>
      <c r="I9" s="92">
        <f t="shared" si="0"/>
        <v>0</v>
      </c>
      <c r="J9" s="153"/>
      <c r="K9" s="32">
        <f t="shared" si="1"/>
        <v>0</v>
      </c>
    </row>
    <row r="10" spans="1:11" ht="21.75" customHeight="1">
      <c r="A10" s="33" t="s">
        <v>117</v>
      </c>
      <c r="B10" s="34" t="s">
        <v>118</v>
      </c>
      <c r="C10" s="87"/>
      <c r="D10" s="88"/>
      <c r="E10" s="87"/>
      <c r="F10" s="88"/>
      <c r="G10" s="129"/>
      <c r="H10" s="88"/>
      <c r="I10" s="95">
        <f t="shared" si="0"/>
        <v>0</v>
      </c>
      <c r="J10" s="150"/>
      <c r="K10" s="151">
        <f t="shared" si="1"/>
        <v>0</v>
      </c>
    </row>
    <row r="11" spans="1:11" ht="21.75" customHeight="1">
      <c r="A11" s="33"/>
      <c r="B11" s="132" t="s">
        <v>119</v>
      </c>
      <c r="C11" s="87"/>
      <c r="D11" s="88"/>
      <c r="E11" s="87"/>
      <c r="F11" s="88"/>
      <c r="G11" s="129"/>
      <c r="H11" s="88"/>
      <c r="I11" s="95">
        <f t="shared" si="0"/>
        <v>0</v>
      </c>
      <c r="J11" s="150"/>
      <c r="K11" s="151">
        <f t="shared" si="1"/>
        <v>0</v>
      </c>
    </row>
    <row r="12" spans="1:11" ht="21.75" customHeight="1" thickBot="1">
      <c r="A12" s="29"/>
      <c r="B12" s="21" t="s">
        <v>120</v>
      </c>
      <c r="C12" s="152"/>
      <c r="D12" s="131"/>
      <c r="E12" s="152"/>
      <c r="F12" s="131"/>
      <c r="G12" s="130"/>
      <c r="H12" s="131"/>
      <c r="I12" s="92">
        <f t="shared" si="0"/>
        <v>0</v>
      </c>
      <c r="J12" s="153"/>
      <c r="K12" s="32">
        <f t="shared" si="1"/>
        <v>0</v>
      </c>
    </row>
    <row r="13" spans="1:11" ht="21.75" customHeight="1">
      <c r="A13" s="33" t="s">
        <v>121</v>
      </c>
      <c r="B13" s="34" t="s">
        <v>122</v>
      </c>
      <c r="C13" s="87"/>
      <c r="D13" s="88"/>
      <c r="E13" s="87"/>
      <c r="F13" s="88"/>
      <c r="G13" s="129"/>
      <c r="H13" s="88"/>
      <c r="I13" s="95">
        <f t="shared" si="0"/>
        <v>0</v>
      </c>
      <c r="J13" s="150"/>
      <c r="K13" s="151">
        <f t="shared" si="1"/>
        <v>0</v>
      </c>
    </row>
    <row r="14" spans="1:11" ht="21.75" customHeight="1" thickBot="1">
      <c r="A14" s="29"/>
      <c r="B14" s="21" t="s">
        <v>123</v>
      </c>
      <c r="C14" s="152"/>
      <c r="D14" s="131"/>
      <c r="E14" s="152"/>
      <c r="F14" s="131"/>
      <c r="G14" s="130"/>
      <c r="H14" s="131"/>
      <c r="I14" s="92">
        <f t="shared" si="0"/>
        <v>0</v>
      </c>
      <c r="J14" s="153"/>
      <c r="K14" s="32">
        <f t="shared" si="1"/>
        <v>0</v>
      </c>
    </row>
    <row r="15" spans="1:11" ht="21.75" customHeight="1">
      <c r="A15" s="33" t="s">
        <v>124</v>
      </c>
      <c r="B15" s="34" t="s">
        <v>125</v>
      </c>
      <c r="C15" s="87"/>
      <c r="D15" s="88"/>
      <c r="E15" s="87"/>
      <c r="F15" s="88"/>
      <c r="G15" s="129"/>
      <c r="H15" s="88"/>
      <c r="I15" s="95">
        <f t="shared" si="0"/>
        <v>0</v>
      </c>
      <c r="J15" s="150"/>
      <c r="K15" s="151">
        <f t="shared" si="1"/>
        <v>0</v>
      </c>
    </row>
    <row r="16" spans="1:12" ht="21.75" customHeight="1" thickBot="1">
      <c r="A16" s="29"/>
      <c r="B16" s="21" t="s">
        <v>126</v>
      </c>
      <c r="C16" s="152"/>
      <c r="D16" s="131"/>
      <c r="E16" s="152"/>
      <c r="F16" s="131"/>
      <c r="G16" s="130"/>
      <c r="H16" s="131"/>
      <c r="I16" s="92">
        <f t="shared" si="0"/>
        <v>0</v>
      </c>
      <c r="J16" s="153"/>
      <c r="K16" s="32">
        <f t="shared" si="1"/>
        <v>0</v>
      </c>
      <c r="L16" s="456"/>
    </row>
    <row r="17" spans="1:11" ht="21.75" customHeight="1">
      <c r="A17" s="33" t="s">
        <v>127</v>
      </c>
      <c r="B17" s="34" t="s">
        <v>128</v>
      </c>
      <c r="C17" s="87"/>
      <c r="D17" s="88"/>
      <c r="E17" s="87"/>
      <c r="F17" s="88"/>
      <c r="G17" s="129"/>
      <c r="H17" s="88"/>
      <c r="I17" s="95">
        <f t="shared" si="0"/>
        <v>0</v>
      </c>
      <c r="J17" s="150"/>
      <c r="K17" s="151">
        <f t="shared" si="1"/>
        <v>0</v>
      </c>
    </row>
    <row r="18" spans="1:11" ht="21.75" customHeight="1" thickBot="1">
      <c r="A18" s="29"/>
      <c r="B18" s="21" t="s">
        <v>129</v>
      </c>
      <c r="C18" s="152"/>
      <c r="D18" s="131"/>
      <c r="E18" s="152"/>
      <c r="F18" s="131"/>
      <c r="G18" s="130"/>
      <c r="H18" s="131"/>
      <c r="I18" s="92">
        <f t="shared" si="0"/>
        <v>0</v>
      </c>
      <c r="J18" s="153"/>
      <c r="K18" s="32">
        <f t="shared" si="1"/>
        <v>0</v>
      </c>
    </row>
    <row r="19" spans="1:11" ht="21.75" customHeight="1">
      <c r="A19" s="33" t="s">
        <v>130</v>
      </c>
      <c r="B19" s="34" t="s">
        <v>131</v>
      </c>
      <c r="C19" s="87"/>
      <c r="D19" s="88"/>
      <c r="E19" s="87"/>
      <c r="F19" s="88"/>
      <c r="G19" s="129"/>
      <c r="H19" s="88"/>
      <c r="I19" s="95">
        <f t="shared" si="0"/>
        <v>0</v>
      </c>
      <c r="J19" s="150"/>
      <c r="K19" s="151">
        <f t="shared" si="1"/>
        <v>0</v>
      </c>
    </row>
    <row r="20" spans="1:11" ht="21.75" customHeight="1" thickBot="1">
      <c r="A20" s="29"/>
      <c r="B20" s="21" t="s">
        <v>132</v>
      </c>
      <c r="C20" s="152"/>
      <c r="D20" s="131"/>
      <c r="E20" s="152"/>
      <c r="F20" s="131"/>
      <c r="G20" s="130"/>
      <c r="H20" s="131"/>
      <c r="I20" s="92">
        <f t="shared" si="0"/>
        <v>0</v>
      </c>
      <c r="J20" s="153"/>
      <c r="K20" s="32">
        <f t="shared" si="1"/>
        <v>0</v>
      </c>
    </row>
    <row r="21" spans="1:11" ht="21.75" customHeight="1">
      <c r="A21" s="33" t="s">
        <v>133</v>
      </c>
      <c r="B21" s="34" t="s">
        <v>134</v>
      </c>
      <c r="C21" s="87"/>
      <c r="D21" s="88"/>
      <c r="E21" s="87"/>
      <c r="F21" s="88"/>
      <c r="G21" s="129"/>
      <c r="H21" s="88"/>
      <c r="I21" s="95">
        <f t="shared" si="0"/>
        <v>0</v>
      </c>
      <c r="J21" s="150"/>
      <c r="K21" s="151">
        <f t="shared" si="1"/>
        <v>0</v>
      </c>
    </row>
    <row r="22" spans="1:11" ht="21.75" customHeight="1">
      <c r="A22" s="33"/>
      <c r="B22" s="34" t="s">
        <v>135</v>
      </c>
      <c r="C22" s="87"/>
      <c r="D22" s="88"/>
      <c r="E22" s="87"/>
      <c r="F22" s="88"/>
      <c r="G22" s="129"/>
      <c r="H22" s="88"/>
      <c r="I22" s="95">
        <f t="shared" si="0"/>
        <v>0</v>
      </c>
      <c r="J22" s="150"/>
      <c r="K22" s="151">
        <f t="shared" si="1"/>
        <v>0</v>
      </c>
    </row>
    <row r="23" spans="1:11" ht="21.75" customHeight="1" thickBot="1">
      <c r="A23" s="29"/>
      <c r="B23" s="21" t="s">
        <v>136</v>
      </c>
      <c r="C23" s="152"/>
      <c r="D23" s="131"/>
      <c r="E23" s="152"/>
      <c r="F23" s="131"/>
      <c r="G23" s="130"/>
      <c r="H23" s="131"/>
      <c r="I23" s="92">
        <f t="shared" si="0"/>
        <v>0</v>
      </c>
      <c r="J23" s="153">
        <v>215</v>
      </c>
      <c r="K23" s="32">
        <f t="shared" si="1"/>
        <v>215</v>
      </c>
    </row>
    <row r="24" spans="1:11" ht="21.75" customHeight="1">
      <c r="A24" s="33" t="s">
        <v>137</v>
      </c>
      <c r="B24" s="34" t="s">
        <v>138</v>
      </c>
      <c r="C24" s="87"/>
      <c r="D24" s="88"/>
      <c r="E24" s="87"/>
      <c r="F24" s="88"/>
      <c r="G24" s="129"/>
      <c r="H24" s="88"/>
      <c r="I24" s="95">
        <f t="shared" si="0"/>
        <v>0</v>
      </c>
      <c r="J24" s="150">
        <v>215</v>
      </c>
      <c r="K24" s="151">
        <f t="shared" si="1"/>
        <v>215</v>
      </c>
    </row>
    <row r="25" spans="1:11" ht="21.75" customHeight="1" thickBot="1">
      <c r="A25" s="29"/>
      <c r="B25" s="21" t="s">
        <v>139</v>
      </c>
      <c r="C25" s="152"/>
      <c r="D25" s="131"/>
      <c r="E25" s="152"/>
      <c r="F25" s="131"/>
      <c r="G25" s="130"/>
      <c r="H25" s="131"/>
      <c r="I25" s="92">
        <f t="shared" si="0"/>
        <v>0</v>
      </c>
      <c r="J25" s="153"/>
      <c r="K25" s="32">
        <f t="shared" si="1"/>
        <v>0</v>
      </c>
    </row>
    <row r="26" spans="1:11" ht="21.75" customHeight="1">
      <c r="A26" s="33" t="s">
        <v>140</v>
      </c>
      <c r="B26" s="34" t="s">
        <v>141</v>
      </c>
      <c r="C26" s="87"/>
      <c r="D26" s="88"/>
      <c r="E26" s="87"/>
      <c r="F26" s="88"/>
      <c r="G26" s="129"/>
      <c r="H26" s="88"/>
      <c r="I26" s="95">
        <f t="shared" si="0"/>
        <v>0</v>
      </c>
      <c r="J26" s="150"/>
      <c r="K26" s="151">
        <f t="shared" si="1"/>
        <v>0</v>
      </c>
    </row>
    <row r="27" spans="1:11" ht="21.75" customHeight="1" thickBot="1">
      <c r="A27" s="29"/>
      <c r="B27" s="21" t="s">
        <v>142</v>
      </c>
      <c r="C27" s="152"/>
      <c r="D27" s="131"/>
      <c r="E27" s="152"/>
      <c r="F27" s="131"/>
      <c r="G27" s="130"/>
      <c r="H27" s="131"/>
      <c r="I27" s="92">
        <f t="shared" si="0"/>
        <v>0</v>
      </c>
      <c r="J27" s="153"/>
      <c r="K27" s="32">
        <f t="shared" si="1"/>
        <v>0</v>
      </c>
    </row>
    <row r="28" spans="1:11" ht="21.75" customHeight="1">
      <c r="A28" s="33" t="s">
        <v>143</v>
      </c>
      <c r="B28" s="34" t="s">
        <v>144</v>
      </c>
      <c r="C28" s="87"/>
      <c r="D28" s="88"/>
      <c r="E28" s="87"/>
      <c r="F28" s="88"/>
      <c r="G28" s="129"/>
      <c r="H28" s="88"/>
      <c r="I28" s="95">
        <f t="shared" si="0"/>
        <v>0</v>
      </c>
      <c r="J28" s="150"/>
      <c r="K28" s="151">
        <f t="shared" si="1"/>
        <v>0</v>
      </c>
    </row>
    <row r="29" spans="1:11" ht="21.75" customHeight="1" thickBot="1">
      <c r="A29" s="29"/>
      <c r="B29" s="21" t="s">
        <v>145</v>
      </c>
      <c r="C29" s="152"/>
      <c r="D29" s="131"/>
      <c r="E29" s="152"/>
      <c r="F29" s="131"/>
      <c r="G29" s="130"/>
      <c r="H29" s="131"/>
      <c r="I29" s="92">
        <f t="shared" si="0"/>
        <v>0</v>
      </c>
      <c r="J29" s="153"/>
      <c r="K29" s="32">
        <f t="shared" si="1"/>
        <v>0</v>
      </c>
    </row>
    <row r="30" spans="1:11" ht="21.75" customHeight="1">
      <c r="A30" s="33" t="s">
        <v>146</v>
      </c>
      <c r="B30" s="34" t="s">
        <v>147</v>
      </c>
      <c r="C30" s="87"/>
      <c r="D30" s="88"/>
      <c r="E30" s="87"/>
      <c r="F30" s="88"/>
      <c r="G30" s="129"/>
      <c r="H30" s="88"/>
      <c r="I30" s="95">
        <f t="shared" si="0"/>
        <v>0</v>
      </c>
      <c r="J30" s="150"/>
      <c r="K30" s="151">
        <f t="shared" si="1"/>
        <v>0</v>
      </c>
    </row>
    <row r="31" spans="1:11" ht="21.75" customHeight="1" thickBot="1">
      <c r="A31" s="29"/>
      <c r="B31" s="21" t="s">
        <v>148</v>
      </c>
      <c r="C31" s="152"/>
      <c r="D31" s="131"/>
      <c r="E31" s="152"/>
      <c r="F31" s="131"/>
      <c r="G31" s="130"/>
      <c r="H31" s="131"/>
      <c r="I31" s="92">
        <f t="shared" si="0"/>
        <v>0</v>
      </c>
      <c r="J31" s="153"/>
      <c r="K31" s="32">
        <f t="shared" si="1"/>
        <v>0</v>
      </c>
    </row>
    <row r="32" spans="1:11" ht="21.75" customHeight="1" thickBot="1">
      <c r="A32" s="29" t="s">
        <v>107</v>
      </c>
      <c r="B32" s="133"/>
      <c r="C32" s="21">
        <f>SUM(C6:C31)</f>
        <v>0</v>
      </c>
      <c r="D32" s="92">
        <f>SUM(D6:D31)</f>
        <v>0</v>
      </c>
      <c r="E32" s="21">
        <f>SUM(E6:E31)</f>
        <v>0</v>
      </c>
      <c r="F32" s="92">
        <f>SUM(F6:F31)</f>
        <v>0</v>
      </c>
      <c r="G32" s="133"/>
      <c r="H32" s="92">
        <f>SUM(H6:H31)</f>
        <v>0</v>
      </c>
      <c r="I32" s="92">
        <f t="shared" si="0"/>
        <v>0</v>
      </c>
      <c r="J32" s="154">
        <f>SUM(J6:J31)</f>
        <v>430</v>
      </c>
      <c r="K32" s="32">
        <f t="shared" si="1"/>
        <v>430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3" t="s">
        <v>94</v>
      </c>
      <c r="B1" s="5"/>
      <c r="C1" s="5"/>
      <c r="E1" s="5"/>
      <c r="F1" s="6" t="s">
        <v>247</v>
      </c>
      <c r="G1" s="5"/>
      <c r="H1" s="5"/>
      <c r="I1" s="5"/>
      <c r="J1" s="5"/>
    </row>
    <row r="2" spans="1:10" ht="12" customHeight="1">
      <c r="A2" s="43" t="s">
        <v>96</v>
      </c>
      <c r="B2" s="5"/>
      <c r="C2" s="5"/>
      <c r="E2" s="5"/>
      <c r="F2" s="155" t="s">
        <v>248</v>
      </c>
      <c r="G2" s="5"/>
      <c r="H2" s="5"/>
      <c r="I2" s="5"/>
      <c r="J2" s="5"/>
    </row>
    <row r="3" spans="1:10" ht="19.5" customHeight="1" thickBot="1">
      <c r="A3"/>
      <c r="B3" s="185" t="s">
        <v>250</v>
      </c>
      <c r="C3"/>
      <c r="E3" s="5"/>
      <c r="F3" s="5"/>
      <c r="G3" s="5"/>
      <c r="H3" s="5"/>
      <c r="I3" s="5"/>
      <c r="J3" s="5"/>
    </row>
    <row r="4" spans="1:12" ht="14.25" customHeight="1">
      <c r="A4" s="156"/>
      <c r="B4" s="157"/>
      <c r="C4" s="158"/>
      <c r="D4" s="159"/>
      <c r="E4" s="158"/>
      <c r="F4" s="158"/>
      <c r="G4" s="160" t="s">
        <v>251</v>
      </c>
      <c r="H4" s="160" t="s">
        <v>252</v>
      </c>
      <c r="I4" s="158"/>
      <c r="J4" s="157"/>
      <c r="K4" s="161" t="s">
        <v>253</v>
      </c>
      <c r="L4" s="162"/>
    </row>
    <row r="5" spans="1:12" ht="19.5" customHeight="1" thickBot="1">
      <c r="A5" s="163" t="s">
        <v>99</v>
      </c>
      <c r="B5" s="164" t="s">
        <v>100</v>
      </c>
      <c r="C5" s="165" t="s">
        <v>254</v>
      </c>
      <c r="D5" s="165" t="s">
        <v>255</v>
      </c>
      <c r="E5" s="165" t="s">
        <v>29</v>
      </c>
      <c r="F5" s="165" t="s">
        <v>256</v>
      </c>
      <c r="G5" s="165" t="s">
        <v>257</v>
      </c>
      <c r="H5" s="166" t="s">
        <v>258</v>
      </c>
      <c r="I5" s="165" t="s">
        <v>259</v>
      </c>
      <c r="J5" s="167" t="s">
        <v>107</v>
      </c>
      <c r="K5" s="168" t="s">
        <v>185</v>
      </c>
      <c r="L5" s="169" t="s">
        <v>109</v>
      </c>
    </row>
    <row r="6" spans="1:12" ht="12" customHeight="1">
      <c r="A6" s="170" t="s">
        <v>111</v>
      </c>
      <c r="B6" s="171" t="s">
        <v>112</v>
      </c>
      <c r="C6" s="128" t="s">
        <v>260</v>
      </c>
      <c r="D6" s="128" t="s">
        <v>260</v>
      </c>
      <c r="E6" s="128"/>
      <c r="F6" s="128"/>
      <c r="G6" s="128"/>
      <c r="H6" s="128"/>
      <c r="I6" s="128"/>
      <c r="J6" s="172">
        <f aca="true" t="shared" si="0" ref="J6:J32">SUM(C6:I6)</f>
        <v>0</v>
      </c>
      <c r="K6" s="173" t="s">
        <v>261</v>
      </c>
      <c r="L6" s="174">
        <v>14</v>
      </c>
    </row>
    <row r="7" spans="1:12" ht="12" customHeight="1" thickBot="1">
      <c r="A7" s="39"/>
      <c r="B7" s="175" t="s">
        <v>113</v>
      </c>
      <c r="C7" s="131" t="s">
        <v>260</v>
      </c>
      <c r="D7" s="131" t="s">
        <v>260</v>
      </c>
      <c r="E7" s="131"/>
      <c r="F7" s="131"/>
      <c r="G7" s="131"/>
      <c r="H7" s="131"/>
      <c r="I7" s="131"/>
      <c r="J7" s="176">
        <f t="shared" si="0"/>
        <v>0</v>
      </c>
      <c r="K7" s="177" t="s">
        <v>261</v>
      </c>
      <c r="L7" s="178">
        <v>14</v>
      </c>
    </row>
    <row r="8" spans="1:12" ht="12" customHeight="1">
      <c r="A8" s="179" t="s">
        <v>114</v>
      </c>
      <c r="B8" s="180" t="s">
        <v>115</v>
      </c>
      <c r="C8" s="88" t="s">
        <v>260</v>
      </c>
      <c r="D8" s="88" t="s">
        <v>260</v>
      </c>
      <c r="E8" s="88"/>
      <c r="F8" s="88"/>
      <c r="G8" s="88"/>
      <c r="H8" s="88"/>
      <c r="I8" s="88"/>
      <c r="J8" s="172">
        <f t="shared" si="0"/>
        <v>0</v>
      </c>
      <c r="K8" s="173" t="s">
        <v>261</v>
      </c>
      <c r="L8" s="174">
        <v>14</v>
      </c>
    </row>
    <row r="9" spans="1:12" ht="12" customHeight="1" thickBot="1">
      <c r="A9" s="39"/>
      <c r="B9" s="175" t="s">
        <v>116</v>
      </c>
      <c r="C9" s="131" t="s">
        <v>260</v>
      </c>
      <c r="D9" s="131" t="s">
        <v>260</v>
      </c>
      <c r="E9" s="131">
        <v>10</v>
      </c>
      <c r="F9" s="131"/>
      <c r="G9" s="131"/>
      <c r="H9" s="131"/>
      <c r="I9" s="131"/>
      <c r="J9" s="176">
        <f t="shared" si="0"/>
        <v>10</v>
      </c>
      <c r="K9" s="177" t="s">
        <v>261</v>
      </c>
      <c r="L9" s="178">
        <v>14</v>
      </c>
    </row>
    <row r="10" spans="1:12" ht="12" customHeight="1">
      <c r="A10" s="179" t="s">
        <v>117</v>
      </c>
      <c r="B10" s="180" t="s">
        <v>118</v>
      </c>
      <c r="C10" s="88" t="s">
        <v>260</v>
      </c>
      <c r="D10" s="88" t="s">
        <v>260</v>
      </c>
      <c r="E10" s="88"/>
      <c r="F10" s="88"/>
      <c r="G10" s="88"/>
      <c r="H10" s="88"/>
      <c r="I10" s="88"/>
      <c r="J10" s="172">
        <f t="shared" si="0"/>
        <v>0</v>
      </c>
      <c r="K10" s="173" t="s">
        <v>261</v>
      </c>
      <c r="L10" s="174">
        <v>14</v>
      </c>
    </row>
    <row r="11" spans="1:12" ht="12" customHeight="1">
      <c r="A11" s="179"/>
      <c r="B11" s="180" t="s">
        <v>119</v>
      </c>
      <c r="C11" s="88" t="s">
        <v>260</v>
      </c>
      <c r="D11" s="88" t="s">
        <v>260</v>
      </c>
      <c r="E11" s="88">
        <v>10</v>
      </c>
      <c r="F11" s="88"/>
      <c r="G11" s="88"/>
      <c r="H11" s="88"/>
      <c r="I11" s="88"/>
      <c r="J11" s="172">
        <f t="shared" si="0"/>
        <v>10</v>
      </c>
      <c r="K11" s="61" t="s">
        <v>262</v>
      </c>
      <c r="L11" s="174">
        <v>15</v>
      </c>
    </row>
    <row r="12" spans="1:12" ht="12" customHeight="1" thickBot="1">
      <c r="A12" s="39"/>
      <c r="B12" s="175" t="s">
        <v>120</v>
      </c>
      <c r="C12" s="131" t="s">
        <v>260</v>
      </c>
      <c r="D12" s="131" t="s">
        <v>260</v>
      </c>
      <c r="E12" s="131">
        <v>10</v>
      </c>
      <c r="F12" s="131"/>
      <c r="G12" s="131"/>
      <c r="H12" s="131"/>
      <c r="I12" s="131"/>
      <c r="J12" s="176">
        <f t="shared" si="0"/>
        <v>10</v>
      </c>
      <c r="K12" s="177" t="s">
        <v>261</v>
      </c>
      <c r="L12" s="178">
        <v>14</v>
      </c>
    </row>
    <row r="13" spans="1:12" ht="12" customHeight="1">
      <c r="A13" s="179" t="s">
        <v>121</v>
      </c>
      <c r="B13" s="180" t="s">
        <v>122</v>
      </c>
      <c r="C13" s="88" t="s">
        <v>260</v>
      </c>
      <c r="D13" s="88" t="s">
        <v>260</v>
      </c>
      <c r="E13" s="88"/>
      <c r="F13" s="88"/>
      <c r="G13" s="88"/>
      <c r="H13" s="88"/>
      <c r="I13" s="88"/>
      <c r="J13" s="172">
        <f t="shared" si="0"/>
        <v>0</v>
      </c>
      <c r="K13" s="173" t="s">
        <v>261</v>
      </c>
      <c r="L13" s="174">
        <v>14</v>
      </c>
    </row>
    <row r="14" spans="1:12" ht="12" customHeight="1" thickBot="1">
      <c r="A14" s="39"/>
      <c r="B14" s="175" t="s">
        <v>123</v>
      </c>
      <c r="C14" s="131" t="s">
        <v>260</v>
      </c>
      <c r="D14" s="131" t="s">
        <v>260</v>
      </c>
      <c r="E14" s="131">
        <v>10</v>
      </c>
      <c r="F14" s="131"/>
      <c r="G14" s="131"/>
      <c r="H14" s="131" t="s">
        <v>260</v>
      </c>
      <c r="I14" s="131"/>
      <c r="J14" s="176">
        <f t="shared" si="0"/>
        <v>10</v>
      </c>
      <c r="K14" s="177" t="s">
        <v>261</v>
      </c>
      <c r="L14" s="178">
        <v>14</v>
      </c>
    </row>
    <row r="15" spans="1:12" ht="12" customHeight="1">
      <c r="A15" s="179" t="s">
        <v>124</v>
      </c>
      <c r="B15" s="180" t="s">
        <v>125</v>
      </c>
      <c r="C15" s="88" t="s">
        <v>260</v>
      </c>
      <c r="D15" s="88" t="s">
        <v>260</v>
      </c>
      <c r="E15" s="88"/>
      <c r="F15" s="88"/>
      <c r="G15" s="88"/>
      <c r="H15" s="88"/>
      <c r="I15" s="88"/>
      <c r="J15" s="172">
        <f t="shared" si="0"/>
        <v>0</v>
      </c>
      <c r="K15" s="173" t="s">
        <v>261</v>
      </c>
      <c r="L15" s="174">
        <v>14</v>
      </c>
    </row>
    <row r="16" spans="1:12" ht="12" customHeight="1" thickBot="1">
      <c r="A16" s="39"/>
      <c r="B16" s="175" t="s">
        <v>126</v>
      </c>
      <c r="C16" s="131" t="s">
        <v>260</v>
      </c>
      <c r="D16" s="131" t="s">
        <v>260</v>
      </c>
      <c r="E16" s="131" t="s">
        <v>263</v>
      </c>
      <c r="F16" s="131"/>
      <c r="G16" s="131"/>
      <c r="H16" s="131"/>
      <c r="I16" s="131"/>
      <c r="J16" s="176">
        <f t="shared" si="0"/>
        <v>0</v>
      </c>
      <c r="K16" s="177" t="s">
        <v>261</v>
      </c>
      <c r="L16" s="452">
        <v>14</v>
      </c>
    </row>
    <row r="17" spans="1:12" ht="12" customHeight="1">
      <c r="A17" s="179" t="s">
        <v>127</v>
      </c>
      <c r="B17" s="180" t="s">
        <v>128</v>
      </c>
      <c r="C17" s="88" t="s">
        <v>260</v>
      </c>
      <c r="D17" s="88" t="s">
        <v>260</v>
      </c>
      <c r="E17" s="88"/>
      <c r="F17" s="88"/>
      <c r="G17" s="88"/>
      <c r="H17" s="88"/>
      <c r="I17" s="88"/>
      <c r="J17" s="172">
        <f t="shared" si="0"/>
        <v>0</v>
      </c>
      <c r="K17" s="173" t="s">
        <v>261</v>
      </c>
      <c r="L17" s="174">
        <v>14</v>
      </c>
    </row>
    <row r="18" spans="1:12" ht="12" customHeight="1" thickBot="1">
      <c r="A18" s="39"/>
      <c r="B18" s="175" t="s">
        <v>129</v>
      </c>
      <c r="C18" s="131" t="s">
        <v>260</v>
      </c>
      <c r="D18" s="131" t="s">
        <v>260</v>
      </c>
      <c r="E18" s="131"/>
      <c r="F18" s="131"/>
      <c r="G18" s="131"/>
      <c r="H18" s="131"/>
      <c r="I18" s="131"/>
      <c r="J18" s="176">
        <f t="shared" si="0"/>
        <v>0</v>
      </c>
      <c r="K18" s="177" t="s">
        <v>261</v>
      </c>
      <c r="L18" s="178">
        <v>14</v>
      </c>
    </row>
    <row r="19" spans="1:12" ht="12" customHeight="1">
      <c r="A19" s="179" t="s">
        <v>130</v>
      </c>
      <c r="B19" s="180" t="s">
        <v>131</v>
      </c>
      <c r="C19" s="88" t="s">
        <v>260</v>
      </c>
      <c r="D19" s="88" t="s">
        <v>260</v>
      </c>
      <c r="E19" s="88"/>
      <c r="F19" s="88"/>
      <c r="G19" s="88"/>
      <c r="H19" s="88"/>
      <c r="I19" s="88"/>
      <c r="J19" s="172">
        <f t="shared" si="0"/>
        <v>0</v>
      </c>
      <c r="K19" s="173" t="s">
        <v>261</v>
      </c>
      <c r="L19" s="174">
        <v>14</v>
      </c>
    </row>
    <row r="20" spans="1:12" ht="12" customHeight="1" thickBot="1">
      <c r="A20" s="39"/>
      <c r="B20" s="175" t="s">
        <v>132</v>
      </c>
      <c r="C20" s="131" t="s">
        <v>260</v>
      </c>
      <c r="D20" s="131" t="s">
        <v>260</v>
      </c>
      <c r="E20" s="131"/>
      <c r="F20" s="131"/>
      <c r="G20" s="131"/>
      <c r="H20" s="131"/>
      <c r="I20" s="131"/>
      <c r="J20" s="176">
        <f t="shared" si="0"/>
        <v>0</v>
      </c>
      <c r="K20" s="177" t="s">
        <v>261</v>
      </c>
      <c r="L20" s="178">
        <v>14</v>
      </c>
    </row>
    <row r="21" spans="1:12" ht="12" customHeight="1">
      <c r="A21" s="179" t="s">
        <v>133</v>
      </c>
      <c r="B21" s="180" t="s">
        <v>134</v>
      </c>
      <c r="C21" s="88" t="s">
        <v>260</v>
      </c>
      <c r="D21" s="88" t="s">
        <v>260</v>
      </c>
      <c r="E21" s="88"/>
      <c r="F21" s="88"/>
      <c r="G21" s="88"/>
      <c r="H21" s="88"/>
      <c r="I21" s="88"/>
      <c r="J21" s="172">
        <f t="shared" si="0"/>
        <v>0</v>
      </c>
      <c r="K21" s="173" t="s">
        <v>261</v>
      </c>
      <c r="L21" s="174">
        <v>14</v>
      </c>
    </row>
    <row r="22" spans="1:12" ht="12" customHeight="1">
      <c r="A22" s="179"/>
      <c r="B22" s="180" t="s">
        <v>135</v>
      </c>
      <c r="C22" s="88" t="s">
        <v>260</v>
      </c>
      <c r="D22" s="88" t="s">
        <v>260</v>
      </c>
      <c r="E22" s="88">
        <v>11</v>
      </c>
      <c r="F22" s="88"/>
      <c r="G22" s="88"/>
      <c r="H22" s="88" t="s">
        <v>260</v>
      </c>
      <c r="I22" s="88"/>
      <c r="J22" s="172">
        <f t="shared" si="0"/>
        <v>11</v>
      </c>
      <c r="K22" s="173" t="s">
        <v>261</v>
      </c>
      <c r="L22" s="174">
        <v>14</v>
      </c>
    </row>
    <row r="23" spans="1:12" ht="12" customHeight="1" thickBot="1">
      <c r="A23" s="39"/>
      <c r="B23" s="175" t="s">
        <v>136</v>
      </c>
      <c r="C23" s="131" t="s">
        <v>260</v>
      </c>
      <c r="D23" s="131" t="s">
        <v>260</v>
      </c>
      <c r="E23" s="131">
        <v>22</v>
      </c>
      <c r="F23" s="131"/>
      <c r="G23" s="131"/>
      <c r="H23" s="131">
        <v>15</v>
      </c>
      <c r="I23" s="131"/>
      <c r="J23" s="176">
        <f t="shared" si="0"/>
        <v>37</v>
      </c>
      <c r="K23" s="177" t="s">
        <v>261</v>
      </c>
      <c r="L23" s="178">
        <v>14</v>
      </c>
    </row>
    <row r="24" spans="1:12" ht="12" customHeight="1">
      <c r="A24" s="179" t="s">
        <v>137</v>
      </c>
      <c r="B24" s="180" t="s">
        <v>138</v>
      </c>
      <c r="C24" s="88" t="s">
        <v>260</v>
      </c>
      <c r="D24" s="88" t="s">
        <v>260</v>
      </c>
      <c r="E24" s="88">
        <v>11</v>
      </c>
      <c r="F24" s="88"/>
      <c r="G24" s="88"/>
      <c r="H24" s="88"/>
      <c r="I24" s="88"/>
      <c r="J24" s="172">
        <f t="shared" si="0"/>
        <v>11</v>
      </c>
      <c r="K24" s="173" t="s">
        <v>261</v>
      </c>
      <c r="L24" s="174">
        <v>14</v>
      </c>
    </row>
    <row r="25" spans="1:12" ht="12" customHeight="1" thickBot="1">
      <c r="A25" s="39"/>
      <c r="B25" s="175" t="s">
        <v>139</v>
      </c>
      <c r="C25" s="131" t="s">
        <v>260</v>
      </c>
      <c r="D25" s="131" t="s">
        <v>260</v>
      </c>
      <c r="E25" s="131"/>
      <c r="F25" s="131"/>
      <c r="G25" s="131"/>
      <c r="H25" s="131"/>
      <c r="I25" s="131"/>
      <c r="J25" s="176">
        <f t="shared" si="0"/>
        <v>0</v>
      </c>
      <c r="K25" s="177" t="s">
        <v>261</v>
      </c>
      <c r="L25" s="178">
        <v>14</v>
      </c>
    </row>
    <row r="26" spans="1:12" ht="12" customHeight="1">
      <c r="A26" s="179" t="s">
        <v>140</v>
      </c>
      <c r="B26" s="180" t="s">
        <v>141</v>
      </c>
      <c r="C26" s="88" t="s">
        <v>260</v>
      </c>
      <c r="D26" s="88" t="s">
        <v>260</v>
      </c>
      <c r="E26" s="88"/>
      <c r="F26" s="88"/>
      <c r="G26" s="88"/>
      <c r="H26" s="88"/>
      <c r="I26" s="88"/>
      <c r="J26" s="172">
        <f t="shared" si="0"/>
        <v>0</v>
      </c>
      <c r="K26" s="173" t="s">
        <v>261</v>
      </c>
      <c r="L26" s="174">
        <v>14</v>
      </c>
    </row>
    <row r="27" spans="1:12" ht="12" customHeight="1" thickBot="1">
      <c r="A27" s="39"/>
      <c r="B27" s="175" t="s">
        <v>142</v>
      </c>
      <c r="C27" s="131" t="s">
        <v>260</v>
      </c>
      <c r="D27" s="131" t="s">
        <v>260</v>
      </c>
      <c r="E27" s="131">
        <v>15</v>
      </c>
      <c r="F27" s="131"/>
      <c r="G27" s="131"/>
      <c r="H27" s="131"/>
      <c r="I27" s="131"/>
      <c r="J27" s="176">
        <f t="shared" si="0"/>
        <v>15</v>
      </c>
      <c r="K27" s="177" t="s">
        <v>261</v>
      </c>
      <c r="L27" s="178">
        <v>14</v>
      </c>
    </row>
    <row r="28" spans="1:12" ht="12" customHeight="1">
      <c r="A28" s="179" t="s">
        <v>143</v>
      </c>
      <c r="B28" s="180" t="s">
        <v>144</v>
      </c>
      <c r="C28" s="88" t="s">
        <v>260</v>
      </c>
      <c r="D28" s="88" t="s">
        <v>260</v>
      </c>
      <c r="E28" s="88">
        <v>12</v>
      </c>
      <c r="F28" s="88"/>
      <c r="G28" s="88"/>
      <c r="H28" s="88"/>
      <c r="I28" s="88"/>
      <c r="J28" s="172">
        <f t="shared" si="0"/>
        <v>12</v>
      </c>
      <c r="K28" s="173" t="s">
        <v>261</v>
      </c>
      <c r="L28" s="174">
        <v>14</v>
      </c>
    </row>
    <row r="29" spans="1:12" ht="12" customHeight="1" thickBot="1">
      <c r="A29" s="39"/>
      <c r="B29" s="175" t="s">
        <v>145</v>
      </c>
      <c r="C29" s="131" t="s">
        <v>260</v>
      </c>
      <c r="D29" s="131" t="s">
        <v>260</v>
      </c>
      <c r="E29" s="131"/>
      <c r="F29" s="131"/>
      <c r="G29" s="131"/>
      <c r="H29" s="131"/>
      <c r="I29" s="131"/>
      <c r="J29" s="176">
        <f t="shared" si="0"/>
        <v>0</v>
      </c>
      <c r="K29" s="177" t="s">
        <v>261</v>
      </c>
      <c r="L29" s="178">
        <v>14</v>
      </c>
    </row>
    <row r="30" spans="1:12" ht="12" customHeight="1">
      <c r="A30" s="179" t="s">
        <v>146</v>
      </c>
      <c r="B30" s="180" t="s">
        <v>147</v>
      </c>
      <c r="C30" s="88" t="s">
        <v>260</v>
      </c>
      <c r="D30" s="88" t="s">
        <v>260</v>
      </c>
      <c r="E30" s="88"/>
      <c r="F30" s="88"/>
      <c r="G30" s="88"/>
      <c r="H30" s="88"/>
      <c r="I30" s="88"/>
      <c r="J30" s="172">
        <f t="shared" si="0"/>
        <v>0</v>
      </c>
      <c r="K30" s="173" t="s">
        <v>261</v>
      </c>
      <c r="L30" s="174">
        <v>14</v>
      </c>
    </row>
    <row r="31" spans="1:12" ht="12" customHeight="1" thickBot="1">
      <c r="A31" s="39"/>
      <c r="B31" s="175" t="s">
        <v>148</v>
      </c>
      <c r="C31" s="131" t="s">
        <v>260</v>
      </c>
      <c r="D31" s="131" t="s">
        <v>260</v>
      </c>
      <c r="E31" s="131"/>
      <c r="F31" s="131"/>
      <c r="G31" s="131"/>
      <c r="H31" s="131"/>
      <c r="I31" s="131"/>
      <c r="J31" s="176">
        <f t="shared" si="0"/>
        <v>0</v>
      </c>
      <c r="K31" s="177" t="s">
        <v>261</v>
      </c>
      <c r="L31" s="178">
        <v>14</v>
      </c>
    </row>
    <row r="32" spans="1:12" ht="12" customHeight="1" thickBot="1">
      <c r="A32" s="39" t="s">
        <v>107</v>
      </c>
      <c r="B32" s="181"/>
      <c r="C32" s="182">
        <f aca="true" t="shared" si="1" ref="C32:I32">SUM(C6:C31)</f>
        <v>0</v>
      </c>
      <c r="D32" s="182">
        <f t="shared" si="1"/>
        <v>0</v>
      </c>
      <c r="E32" s="182">
        <f t="shared" si="1"/>
        <v>111</v>
      </c>
      <c r="F32" s="182">
        <f t="shared" si="1"/>
        <v>0</v>
      </c>
      <c r="G32" s="182">
        <f t="shared" si="1"/>
        <v>0</v>
      </c>
      <c r="H32" s="182">
        <f t="shared" si="1"/>
        <v>15</v>
      </c>
      <c r="I32" s="182">
        <f t="shared" si="1"/>
        <v>0</v>
      </c>
      <c r="J32" s="176">
        <f t="shared" si="0"/>
        <v>126</v>
      </c>
      <c r="K32" s="183">
        <f>SUM(K6:K31)</f>
        <v>0</v>
      </c>
      <c r="L32" s="184">
        <f>SUM(L6:L31)</f>
        <v>365</v>
      </c>
    </row>
    <row r="33" spans="1:12" ht="12" customHeight="1">
      <c r="A33" s="5"/>
      <c r="B33" s="5"/>
      <c r="C33" s="5"/>
      <c r="D33" s="5"/>
      <c r="E33" s="5"/>
      <c r="F33"/>
      <c r="G33" s="5"/>
      <c r="H33" s="185"/>
      <c r="I33" s="5"/>
      <c r="J33" s="5"/>
      <c r="L33" s="186" t="s">
        <v>264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16384" width="11.625" style="4" customWidth="1"/>
  </cols>
  <sheetData>
    <row r="1" spans="1:6" ht="15.75" customHeight="1">
      <c r="A1" s="43" t="s">
        <v>94</v>
      </c>
      <c r="F1" s="6" t="s">
        <v>265</v>
      </c>
    </row>
    <row r="2" spans="1:6" ht="15.75" customHeight="1">
      <c r="A2" s="43" t="s">
        <v>96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3"/>
      <c r="B4" s="135"/>
      <c r="C4" s="135"/>
      <c r="D4" s="47" t="s">
        <v>266</v>
      </c>
      <c r="E4" s="124"/>
      <c r="F4" s="135" t="s">
        <v>267</v>
      </c>
      <c r="G4" s="47" t="s">
        <v>268</v>
      </c>
      <c r="H4" s="47"/>
      <c r="I4" s="124"/>
      <c r="J4" s="187" t="s">
        <v>269</v>
      </c>
    </row>
    <row r="5" spans="1:10" ht="15.75" customHeight="1" thickBot="1">
      <c r="A5" s="79" t="s">
        <v>99</v>
      </c>
      <c r="B5" s="81" t="s">
        <v>100</v>
      </c>
      <c r="C5" s="81" t="s">
        <v>270</v>
      </c>
      <c r="D5" s="53" t="s">
        <v>162</v>
      </c>
      <c r="E5" s="53" t="s">
        <v>110</v>
      </c>
      <c r="F5" s="81" t="s">
        <v>271</v>
      </c>
      <c r="G5" s="53" t="s">
        <v>162</v>
      </c>
      <c r="H5" s="53" t="s">
        <v>272</v>
      </c>
      <c r="I5" s="53" t="s">
        <v>110</v>
      </c>
      <c r="J5" s="55" t="s">
        <v>273</v>
      </c>
    </row>
    <row r="6" spans="1:10" ht="15.75" customHeight="1">
      <c r="A6" s="23" t="s">
        <v>111</v>
      </c>
      <c r="B6" s="25" t="s">
        <v>112</v>
      </c>
      <c r="C6" s="149"/>
      <c r="D6" s="149"/>
      <c r="E6" s="84">
        <f aca="true" t="shared" si="0" ref="E6:E32">IF(C6=0,0,PRODUCT(D6*J6/C6))</f>
        <v>0</v>
      </c>
      <c r="F6" s="149">
        <f aca="true" t="shared" si="1" ref="F6:F31">SUM(C6-G6)</f>
        <v>0</v>
      </c>
      <c r="G6" s="149"/>
      <c r="H6" s="128"/>
      <c r="I6" s="84">
        <f aca="true" t="shared" si="2" ref="I6:I31">PRODUCT(H6*G6)</f>
        <v>0</v>
      </c>
      <c r="J6" s="85">
        <f aca="true" t="shared" si="3" ref="J6:J31">IF(G6=0,0,PRODUCT(C6*I6/G6))</f>
        <v>0</v>
      </c>
    </row>
    <row r="7" spans="1:10" ht="15.75" customHeight="1" thickBot="1">
      <c r="A7" s="29"/>
      <c r="B7" s="21" t="s">
        <v>113</v>
      </c>
      <c r="C7" s="152"/>
      <c r="D7" s="152"/>
      <c r="E7" s="95">
        <f t="shared" si="0"/>
        <v>0</v>
      </c>
      <c r="F7" s="152">
        <f t="shared" si="1"/>
        <v>0</v>
      </c>
      <c r="G7" s="152"/>
      <c r="H7" s="131"/>
      <c r="I7" s="92">
        <f t="shared" si="2"/>
        <v>0</v>
      </c>
      <c r="J7" s="93">
        <f t="shared" si="3"/>
        <v>0</v>
      </c>
    </row>
    <row r="8" spans="1:10" ht="15.75" customHeight="1">
      <c r="A8" s="33" t="s">
        <v>114</v>
      </c>
      <c r="B8" s="34" t="s">
        <v>115</v>
      </c>
      <c r="C8" s="87"/>
      <c r="D8" s="87"/>
      <c r="E8" s="84">
        <f t="shared" si="0"/>
        <v>0</v>
      </c>
      <c r="F8" s="87">
        <f t="shared" si="1"/>
        <v>0</v>
      </c>
      <c r="G8" s="87"/>
      <c r="H8" s="88"/>
      <c r="I8" s="95">
        <f t="shared" si="2"/>
        <v>0</v>
      </c>
      <c r="J8" s="90">
        <f t="shared" si="3"/>
        <v>0</v>
      </c>
    </row>
    <row r="9" spans="1:10" ht="15.75" customHeight="1" thickBot="1">
      <c r="A9" s="29"/>
      <c r="B9" s="21" t="s">
        <v>116</v>
      </c>
      <c r="C9" s="152"/>
      <c r="D9" s="152"/>
      <c r="E9" s="95">
        <f t="shared" si="0"/>
        <v>0</v>
      </c>
      <c r="F9" s="152">
        <f t="shared" si="1"/>
        <v>0</v>
      </c>
      <c r="G9" s="152"/>
      <c r="H9" s="131"/>
      <c r="I9" s="92">
        <f t="shared" si="2"/>
        <v>0</v>
      </c>
      <c r="J9" s="93">
        <f t="shared" si="3"/>
        <v>0</v>
      </c>
    </row>
    <row r="10" spans="1:10" ht="15.75" customHeight="1">
      <c r="A10" s="33" t="s">
        <v>117</v>
      </c>
      <c r="B10" s="34" t="s">
        <v>118</v>
      </c>
      <c r="C10" s="87"/>
      <c r="D10" s="87"/>
      <c r="E10" s="84">
        <f t="shared" si="0"/>
        <v>0</v>
      </c>
      <c r="F10" s="87">
        <f t="shared" si="1"/>
        <v>0</v>
      </c>
      <c r="G10" s="87"/>
      <c r="H10" s="88"/>
      <c r="I10" s="95">
        <f t="shared" si="2"/>
        <v>0</v>
      </c>
      <c r="J10" s="90">
        <f t="shared" si="3"/>
        <v>0</v>
      </c>
    </row>
    <row r="11" spans="1:10" ht="15.75" customHeight="1">
      <c r="A11" s="33"/>
      <c r="B11" s="34" t="s">
        <v>119</v>
      </c>
      <c r="C11" s="87"/>
      <c r="D11" s="87"/>
      <c r="E11" s="95">
        <f t="shared" si="0"/>
        <v>0</v>
      </c>
      <c r="F11" s="87">
        <f t="shared" si="1"/>
        <v>0</v>
      </c>
      <c r="G11" s="87"/>
      <c r="H11" s="88"/>
      <c r="I11" s="95">
        <f t="shared" si="2"/>
        <v>0</v>
      </c>
      <c r="J11" s="90">
        <f t="shared" si="3"/>
        <v>0</v>
      </c>
    </row>
    <row r="12" spans="1:10" ht="15.75" customHeight="1" thickBot="1">
      <c r="A12" s="29"/>
      <c r="B12" s="21" t="s">
        <v>120</v>
      </c>
      <c r="C12" s="152"/>
      <c r="D12" s="152"/>
      <c r="E12" s="95">
        <f t="shared" si="0"/>
        <v>0</v>
      </c>
      <c r="F12" s="152">
        <f t="shared" si="1"/>
        <v>0</v>
      </c>
      <c r="G12" s="152"/>
      <c r="H12" s="131"/>
      <c r="I12" s="92">
        <f t="shared" si="2"/>
        <v>0</v>
      </c>
      <c r="J12" s="93">
        <f t="shared" si="3"/>
        <v>0</v>
      </c>
    </row>
    <row r="13" spans="1:10" ht="15.75" customHeight="1">
      <c r="A13" s="33" t="s">
        <v>121</v>
      </c>
      <c r="B13" s="34" t="s">
        <v>122</v>
      </c>
      <c r="C13" s="87"/>
      <c r="D13" s="87"/>
      <c r="E13" s="84">
        <f t="shared" si="0"/>
        <v>0</v>
      </c>
      <c r="F13" s="87">
        <f t="shared" si="1"/>
        <v>0</v>
      </c>
      <c r="G13" s="87"/>
      <c r="H13" s="88"/>
      <c r="I13" s="95">
        <f t="shared" si="2"/>
        <v>0</v>
      </c>
      <c r="J13" s="90">
        <f t="shared" si="3"/>
        <v>0</v>
      </c>
    </row>
    <row r="14" spans="1:10" ht="15.75" customHeight="1" thickBot="1">
      <c r="A14" s="29"/>
      <c r="B14" s="21" t="s">
        <v>123</v>
      </c>
      <c r="C14" s="152"/>
      <c r="D14" s="152"/>
      <c r="E14" s="95">
        <f t="shared" si="0"/>
        <v>0</v>
      </c>
      <c r="F14" s="152">
        <f t="shared" si="1"/>
        <v>0</v>
      </c>
      <c r="G14" s="152"/>
      <c r="H14" s="131"/>
      <c r="I14" s="92">
        <f t="shared" si="2"/>
        <v>0</v>
      </c>
      <c r="J14" s="93">
        <f t="shared" si="3"/>
        <v>0</v>
      </c>
    </row>
    <row r="15" spans="1:10" ht="15.75" customHeight="1">
      <c r="A15" s="33" t="s">
        <v>124</v>
      </c>
      <c r="B15" s="34" t="s">
        <v>125</v>
      </c>
      <c r="C15" s="87"/>
      <c r="D15" s="87"/>
      <c r="E15" s="84">
        <f t="shared" si="0"/>
        <v>0</v>
      </c>
      <c r="F15" s="87">
        <f t="shared" si="1"/>
        <v>0</v>
      </c>
      <c r="G15" s="87"/>
      <c r="H15" s="88"/>
      <c r="I15" s="95">
        <f t="shared" si="2"/>
        <v>0</v>
      </c>
      <c r="J15" s="90">
        <f t="shared" si="3"/>
        <v>0</v>
      </c>
    </row>
    <row r="16" spans="1:12" ht="15.75" customHeight="1" thickBot="1">
      <c r="A16" s="29"/>
      <c r="B16" s="21" t="s">
        <v>126</v>
      </c>
      <c r="C16" s="152"/>
      <c r="D16" s="152"/>
      <c r="E16" s="95">
        <f t="shared" si="0"/>
        <v>0</v>
      </c>
      <c r="F16" s="152">
        <f t="shared" si="1"/>
        <v>0</v>
      </c>
      <c r="G16" s="152"/>
      <c r="H16" s="131"/>
      <c r="I16" s="92">
        <f t="shared" si="2"/>
        <v>0</v>
      </c>
      <c r="J16" s="93">
        <f t="shared" si="3"/>
        <v>0</v>
      </c>
      <c r="L16" s="456"/>
    </row>
    <row r="17" spans="1:10" ht="15.75" customHeight="1">
      <c r="A17" s="33" t="s">
        <v>127</v>
      </c>
      <c r="B17" s="34" t="s">
        <v>128</v>
      </c>
      <c r="C17" s="87"/>
      <c r="D17" s="87"/>
      <c r="E17" s="84">
        <f t="shared" si="0"/>
        <v>0</v>
      </c>
      <c r="F17" s="87">
        <f t="shared" si="1"/>
        <v>0</v>
      </c>
      <c r="G17" s="87"/>
      <c r="H17" s="88"/>
      <c r="I17" s="95">
        <f t="shared" si="2"/>
        <v>0</v>
      </c>
      <c r="J17" s="90">
        <f t="shared" si="3"/>
        <v>0</v>
      </c>
    </row>
    <row r="18" spans="1:10" ht="15.75" customHeight="1" thickBot="1">
      <c r="A18" s="29"/>
      <c r="B18" s="21" t="s">
        <v>129</v>
      </c>
      <c r="C18" s="152"/>
      <c r="D18" s="152"/>
      <c r="E18" s="95">
        <f t="shared" si="0"/>
        <v>0</v>
      </c>
      <c r="F18" s="152">
        <f t="shared" si="1"/>
        <v>0</v>
      </c>
      <c r="G18" s="152"/>
      <c r="H18" s="131"/>
      <c r="I18" s="92">
        <f t="shared" si="2"/>
        <v>0</v>
      </c>
      <c r="J18" s="93">
        <f t="shared" si="3"/>
        <v>0</v>
      </c>
    </row>
    <row r="19" spans="1:10" ht="15.75" customHeight="1">
      <c r="A19" s="33" t="s">
        <v>130</v>
      </c>
      <c r="B19" s="34" t="s">
        <v>131</v>
      </c>
      <c r="C19" s="87"/>
      <c r="D19" s="87"/>
      <c r="E19" s="84">
        <f t="shared" si="0"/>
        <v>0</v>
      </c>
      <c r="F19" s="87">
        <f t="shared" si="1"/>
        <v>0</v>
      </c>
      <c r="G19" s="87"/>
      <c r="H19" s="88"/>
      <c r="I19" s="95">
        <f t="shared" si="2"/>
        <v>0</v>
      </c>
      <c r="J19" s="90">
        <f t="shared" si="3"/>
        <v>0</v>
      </c>
    </row>
    <row r="20" spans="1:10" ht="15.75" customHeight="1" thickBot="1">
      <c r="A20" s="29"/>
      <c r="B20" s="21" t="s">
        <v>132</v>
      </c>
      <c r="C20" s="152"/>
      <c r="D20" s="152"/>
      <c r="E20" s="95">
        <f t="shared" si="0"/>
        <v>0</v>
      </c>
      <c r="F20" s="152">
        <f t="shared" si="1"/>
        <v>0</v>
      </c>
      <c r="G20" s="152"/>
      <c r="H20" s="131"/>
      <c r="I20" s="92">
        <f t="shared" si="2"/>
        <v>0</v>
      </c>
      <c r="J20" s="93">
        <f t="shared" si="3"/>
        <v>0</v>
      </c>
    </row>
    <row r="21" spans="1:10" ht="15.75" customHeight="1">
      <c r="A21" s="33" t="s">
        <v>133</v>
      </c>
      <c r="B21" s="34" t="s">
        <v>134</v>
      </c>
      <c r="C21" s="87"/>
      <c r="D21" s="87"/>
      <c r="E21" s="84">
        <f t="shared" si="0"/>
        <v>0</v>
      </c>
      <c r="F21" s="87">
        <f t="shared" si="1"/>
        <v>0</v>
      </c>
      <c r="G21" s="87"/>
      <c r="H21" s="88"/>
      <c r="I21" s="95">
        <f t="shared" si="2"/>
        <v>0</v>
      </c>
      <c r="J21" s="90">
        <f t="shared" si="3"/>
        <v>0</v>
      </c>
    </row>
    <row r="22" spans="1:10" ht="15.75" customHeight="1">
      <c r="A22" s="33"/>
      <c r="B22" s="34" t="s">
        <v>135</v>
      </c>
      <c r="C22" s="87"/>
      <c r="D22" s="87"/>
      <c r="E22" s="95">
        <f t="shared" si="0"/>
        <v>0</v>
      </c>
      <c r="F22" s="87">
        <f t="shared" si="1"/>
        <v>0</v>
      </c>
      <c r="G22" s="87"/>
      <c r="H22" s="88"/>
      <c r="I22" s="95">
        <f t="shared" si="2"/>
        <v>0</v>
      </c>
      <c r="J22" s="90">
        <f t="shared" si="3"/>
        <v>0</v>
      </c>
    </row>
    <row r="23" spans="1:10" ht="15.75" customHeight="1" thickBot="1">
      <c r="A23" s="29"/>
      <c r="B23" s="21" t="s">
        <v>136</v>
      </c>
      <c r="C23" s="152"/>
      <c r="D23" s="152"/>
      <c r="E23" s="95">
        <f t="shared" si="0"/>
        <v>0</v>
      </c>
      <c r="F23" s="152">
        <f t="shared" si="1"/>
        <v>0</v>
      </c>
      <c r="G23" s="152"/>
      <c r="H23" s="131"/>
      <c r="I23" s="92">
        <f t="shared" si="2"/>
        <v>0</v>
      </c>
      <c r="J23" s="93">
        <f t="shared" si="3"/>
        <v>0</v>
      </c>
    </row>
    <row r="24" spans="1:10" ht="15.75" customHeight="1">
      <c r="A24" s="33" t="s">
        <v>137</v>
      </c>
      <c r="B24" s="34" t="s">
        <v>138</v>
      </c>
      <c r="C24" s="87"/>
      <c r="D24" s="87"/>
      <c r="E24" s="84">
        <f t="shared" si="0"/>
        <v>0</v>
      </c>
      <c r="F24" s="87">
        <f t="shared" si="1"/>
        <v>0</v>
      </c>
      <c r="G24" s="87"/>
      <c r="H24" s="88"/>
      <c r="I24" s="95">
        <f t="shared" si="2"/>
        <v>0</v>
      </c>
      <c r="J24" s="90">
        <f t="shared" si="3"/>
        <v>0</v>
      </c>
    </row>
    <row r="25" spans="1:10" ht="15.75" customHeight="1" thickBot="1">
      <c r="A25" s="29"/>
      <c r="B25" s="21" t="s">
        <v>139</v>
      </c>
      <c r="C25" s="152"/>
      <c r="D25" s="152"/>
      <c r="E25" s="95">
        <f t="shared" si="0"/>
        <v>0</v>
      </c>
      <c r="F25" s="152">
        <f t="shared" si="1"/>
        <v>0</v>
      </c>
      <c r="G25" s="152"/>
      <c r="H25" s="131"/>
      <c r="I25" s="92">
        <f t="shared" si="2"/>
        <v>0</v>
      </c>
      <c r="J25" s="93">
        <f t="shared" si="3"/>
        <v>0</v>
      </c>
    </row>
    <row r="26" spans="1:10" ht="15.75" customHeight="1">
      <c r="A26" s="33" t="s">
        <v>140</v>
      </c>
      <c r="B26" s="34" t="s">
        <v>141</v>
      </c>
      <c r="C26" s="87"/>
      <c r="D26" s="87"/>
      <c r="E26" s="84">
        <f t="shared" si="0"/>
        <v>0</v>
      </c>
      <c r="F26" s="87">
        <f t="shared" si="1"/>
        <v>0</v>
      </c>
      <c r="G26" s="87"/>
      <c r="H26" s="88"/>
      <c r="I26" s="95">
        <f t="shared" si="2"/>
        <v>0</v>
      </c>
      <c r="J26" s="90">
        <f t="shared" si="3"/>
        <v>0</v>
      </c>
    </row>
    <row r="27" spans="1:10" ht="15.75" customHeight="1" thickBot="1">
      <c r="A27" s="29"/>
      <c r="B27" s="21" t="s">
        <v>142</v>
      </c>
      <c r="C27" s="152"/>
      <c r="D27" s="152"/>
      <c r="E27" s="95">
        <f t="shared" si="0"/>
        <v>0</v>
      </c>
      <c r="F27" s="152">
        <f t="shared" si="1"/>
        <v>0</v>
      </c>
      <c r="G27" s="152"/>
      <c r="H27" s="131"/>
      <c r="I27" s="92">
        <f t="shared" si="2"/>
        <v>0</v>
      </c>
      <c r="J27" s="93">
        <f t="shared" si="3"/>
        <v>0</v>
      </c>
    </row>
    <row r="28" spans="1:10" ht="15.75" customHeight="1">
      <c r="A28" s="33" t="s">
        <v>143</v>
      </c>
      <c r="B28" s="34" t="s">
        <v>144</v>
      </c>
      <c r="C28" s="87"/>
      <c r="D28" s="87"/>
      <c r="E28" s="84">
        <f t="shared" si="0"/>
        <v>0</v>
      </c>
      <c r="F28" s="87">
        <f t="shared" si="1"/>
        <v>0</v>
      </c>
      <c r="G28" s="87"/>
      <c r="H28" s="88"/>
      <c r="I28" s="95">
        <f t="shared" si="2"/>
        <v>0</v>
      </c>
      <c r="J28" s="90">
        <f t="shared" si="3"/>
        <v>0</v>
      </c>
    </row>
    <row r="29" spans="1:10" ht="15.75" customHeight="1" thickBot="1">
      <c r="A29" s="29"/>
      <c r="B29" s="21" t="s">
        <v>145</v>
      </c>
      <c r="C29" s="152"/>
      <c r="D29" s="152"/>
      <c r="E29" s="95">
        <f t="shared" si="0"/>
        <v>0</v>
      </c>
      <c r="F29" s="152">
        <f t="shared" si="1"/>
        <v>0</v>
      </c>
      <c r="G29" s="152"/>
      <c r="H29" s="131"/>
      <c r="I29" s="92">
        <f t="shared" si="2"/>
        <v>0</v>
      </c>
      <c r="J29" s="93">
        <f t="shared" si="3"/>
        <v>0</v>
      </c>
    </row>
    <row r="30" spans="1:10" ht="15.75" customHeight="1">
      <c r="A30" s="33" t="s">
        <v>146</v>
      </c>
      <c r="B30" s="34" t="s">
        <v>147</v>
      </c>
      <c r="C30" s="87"/>
      <c r="D30" s="87"/>
      <c r="E30" s="84">
        <f t="shared" si="0"/>
        <v>0</v>
      </c>
      <c r="F30" s="87">
        <f t="shared" si="1"/>
        <v>0</v>
      </c>
      <c r="G30" s="87"/>
      <c r="H30" s="88"/>
      <c r="I30" s="95">
        <f t="shared" si="2"/>
        <v>0</v>
      </c>
      <c r="J30" s="90">
        <f t="shared" si="3"/>
        <v>0</v>
      </c>
    </row>
    <row r="31" spans="1:10" ht="15.75" customHeight="1" thickBot="1">
      <c r="A31" s="29"/>
      <c r="B31" s="21" t="s">
        <v>148</v>
      </c>
      <c r="C31" s="152"/>
      <c r="D31" s="152"/>
      <c r="E31" s="95">
        <f t="shared" si="0"/>
        <v>0</v>
      </c>
      <c r="F31" s="152">
        <f t="shared" si="1"/>
        <v>0</v>
      </c>
      <c r="G31" s="152"/>
      <c r="H31" s="131"/>
      <c r="I31" s="92">
        <f t="shared" si="2"/>
        <v>0</v>
      </c>
      <c r="J31" s="93">
        <f t="shared" si="3"/>
        <v>0</v>
      </c>
    </row>
    <row r="32" spans="1:10" ht="18.75" customHeight="1" thickBot="1">
      <c r="A32" s="29" t="s">
        <v>107</v>
      </c>
      <c r="B32" s="134"/>
      <c r="C32" s="21">
        <f>SUM(C6:C31)</f>
        <v>0</v>
      </c>
      <c r="D32" s="21">
        <f>SUM(D6:D31)</f>
        <v>0</v>
      </c>
      <c r="E32" s="67">
        <f t="shared" si="0"/>
        <v>0</v>
      </c>
      <c r="F32" s="21">
        <f>SUM(F6:F31)</f>
        <v>0</v>
      </c>
      <c r="G32" s="21">
        <f>SUM(G6:G31)</f>
        <v>0</v>
      </c>
      <c r="H32" s="134"/>
      <c r="I32" s="92">
        <f>SUM(I6:I31)</f>
        <v>0</v>
      </c>
      <c r="J32" s="93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horizontalDpi="360" verticalDpi="36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