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883"/>
  <workbookPr/>
  <bookViews>
    <workbookView xWindow="65516" yWindow="65496" windowWidth="15740" windowHeight="13680" tabRatio="868" activeTab="0"/>
  </bookViews>
  <sheets>
    <sheet name="Temps de travaux des cultures" sheetId="1" r:id="rId1"/>
    <sheet name="Fiche de suivi des récoltes" sheetId="2" r:id="rId2"/>
    <sheet name="Récapitulatif des récoltes" sheetId="3" r:id="rId3"/>
    <sheet name="Coût global en intrants" sheetId="4" r:id="rId4"/>
    <sheet name="Coûts de production par culture" sheetId="5" r:id="rId5"/>
    <sheet name="Coûts de production en eau" sheetId="6" r:id="rId6"/>
    <sheet name="Volume d'eau d'irrigation" sheetId="7" r:id="rId7"/>
    <sheet name="Alimentation élevages et Temps" sheetId="8" r:id="rId8"/>
    <sheet name="Production du lait" sheetId="9" r:id="rId9"/>
    <sheet name="Mouvements des troupeaux" sheetId="10" r:id="rId10"/>
    <sheet name="Dépenses en élevage" sheetId="11" r:id="rId11"/>
    <sheet name="Temps de travaux généraux" sheetId="12" r:id="rId12"/>
    <sheet name="Récapitulatif des temps globaux" sheetId="13" r:id="rId13"/>
    <sheet name="Récapitulatif coût prod. agric." sheetId="14" r:id="rId14"/>
    <sheet name="Récapitulatif des recettes" sheetId="15" r:id="rId15"/>
  </sheets>
  <definedNames>
    <definedName name="qtité_vendue">'Fiche de suivi des récoltes'!$F$5:$F$6</definedName>
    <definedName name="quantité_auto_cons.">'Fiche de suivi des récoltes'!$E$5:$E$6</definedName>
    <definedName name="quantité_khames">'Fiche de suivi des récoltes'!$I$5:$I$6</definedName>
    <definedName name="quantité_récoltée">'Fiche de suivi des récoltes'!$D$5:$D$6</definedName>
    <definedName name="récolte">'Fiche de suivi des récoltes'!$A$5:$A$6</definedName>
    <definedName name="semaines">'Fiche de suivi des récoltes'!$B$5:$B$6</definedName>
    <definedName name="valeur_de_la_production">'Fiche de suivi des récoltes'!$H$5:$H$6</definedName>
    <definedName name="valeur_khames">'Fiche de suivi des récoltes'!$J$5:$J$6</definedName>
    <definedName name="valeur_vente">'Fiche de suivi des récoltes'!$G$5:$G$6</definedName>
    <definedName name="_xlnm.Print_Area" localSheetId="3">'Coût global en intrants'!$A$1:$O$31</definedName>
    <definedName name="_xlnm.Print_Area" localSheetId="8">'Production du lait'!$A$33:$J$51</definedName>
  </definedNames>
  <calcPr fullCalcOnLoad="1"/>
</workbook>
</file>

<file path=xl/sharedStrings.xml><?xml version="1.0" encoding="utf-8"?>
<sst xmlns="http://schemas.openxmlformats.org/spreadsheetml/2006/main" count="1016" uniqueCount="212">
  <si>
    <t>39+40</t>
  </si>
  <si>
    <t>octobre</t>
  </si>
  <si>
    <t>41+42</t>
  </si>
  <si>
    <t>43+44</t>
  </si>
  <si>
    <t>novembre</t>
  </si>
  <si>
    <t>45+46</t>
  </si>
  <si>
    <t>47+48</t>
  </si>
  <si>
    <t>décembre</t>
  </si>
  <si>
    <t>49+50</t>
  </si>
  <si>
    <t>51+52</t>
  </si>
  <si>
    <t>janvier</t>
  </si>
  <si>
    <t>01+02</t>
  </si>
  <si>
    <t>03+04</t>
  </si>
  <si>
    <t>05+06</t>
  </si>
  <si>
    <t>février</t>
  </si>
  <si>
    <t>07+08</t>
  </si>
  <si>
    <t>09+10</t>
  </si>
  <si>
    <t>FICHE DE SUIVI DES RECOLTES</t>
  </si>
  <si>
    <t>culture</t>
  </si>
  <si>
    <t>unité utilisée</t>
  </si>
  <si>
    <t>quantité</t>
  </si>
  <si>
    <t>vente</t>
  </si>
  <si>
    <t>valeur de</t>
  </si>
  <si>
    <t>part du khames</t>
  </si>
  <si>
    <t>(au sing.)</t>
  </si>
  <si>
    <t>récoltée</t>
  </si>
  <si>
    <t>auto-cons.</t>
  </si>
  <si>
    <t>qtité vendue</t>
  </si>
  <si>
    <t>valeur vente</t>
  </si>
  <si>
    <t>la production</t>
  </si>
  <si>
    <t>datte</t>
  </si>
  <si>
    <t>kg</t>
  </si>
  <si>
    <t>RÉCAPITULATIF DES</t>
  </si>
  <si>
    <t>RÉCAPITULATIF DES RECOLTES PAR CULTURES</t>
  </si>
  <si>
    <t>RECOLTES PAR SEMAINES</t>
  </si>
  <si>
    <t>valeur de la production</t>
  </si>
  <si>
    <t>quantité récoltée</t>
  </si>
  <si>
    <t>surface emblavée</t>
  </si>
  <si>
    <t>rendement</t>
  </si>
  <si>
    <t>valeur production</t>
  </si>
  <si>
    <t>totale</t>
  </si>
  <si>
    <t>part khames</t>
  </si>
  <si>
    <t>effective</t>
  </si>
  <si>
    <t>Culture</t>
  </si>
  <si>
    <t>unité</t>
  </si>
  <si>
    <t>(are)</t>
  </si>
  <si>
    <t>(unité / are)</t>
  </si>
  <si>
    <t>totale (DT)</t>
  </si>
  <si>
    <t>DT par are</t>
  </si>
  <si>
    <t>Arbre</t>
  </si>
  <si>
    <t>Pieds</t>
  </si>
  <si>
    <t>fruitier</t>
  </si>
  <si>
    <t>productifs</t>
  </si>
  <si>
    <t>(unité / pied)</t>
  </si>
  <si>
    <t>DT par pied</t>
  </si>
  <si>
    <t>TOUTES CULTURES</t>
  </si>
  <si>
    <t>Valeur totale production :</t>
  </si>
  <si>
    <t>Superficie totale de l'exploitation (ha) :</t>
  </si>
  <si>
    <t>Rendement de l'exploitation en valeur totale  production (DT / ha) :</t>
  </si>
  <si>
    <t>COÛTS GLOBAL EN INTRANTS</t>
  </si>
  <si>
    <t>PAR SEMAINES</t>
  </si>
  <si>
    <t>semai-</t>
  </si>
  <si>
    <t>semences - plants</t>
  </si>
  <si>
    <t>fumier</t>
  </si>
  <si>
    <t>engrais</t>
  </si>
  <si>
    <t>produits phyto-sanitaires</t>
  </si>
  <si>
    <t>nes</t>
  </si>
  <si>
    <t>type</t>
  </si>
  <si>
    <t>10 rejets palmiers degla autoproduits</t>
  </si>
  <si>
    <t>5 rejets palmiers degla autoproduits</t>
  </si>
  <si>
    <t>COÛTS DE PRODUCTION ANNUELS PAR CULTURE</t>
  </si>
  <si>
    <t>coût du travail</t>
  </si>
  <si>
    <t>produits phytosanitaires</t>
  </si>
  <si>
    <t>coût à l'are</t>
  </si>
  <si>
    <t>M.O. externe</t>
  </si>
  <si>
    <t>surface (are)</t>
  </si>
  <si>
    <t>DT / are</t>
  </si>
  <si>
    <t>COÛTS DE PRODUCTION EN EAU</t>
  </si>
  <si>
    <t>puits</t>
  </si>
  <si>
    <t>redevance</t>
  </si>
  <si>
    <t>carburant</t>
  </si>
  <si>
    <t>huile</t>
  </si>
  <si>
    <t>pieces et divers</t>
  </si>
  <si>
    <t>de l'eau</t>
  </si>
  <si>
    <t>quantité (l)</t>
  </si>
  <si>
    <t>désignation</t>
  </si>
  <si>
    <t>non</t>
  </si>
  <si>
    <t>payée</t>
  </si>
  <si>
    <t>VOLUME D'EAU D'IRRIGATION</t>
  </si>
  <si>
    <t>Fréquence théorique du tour d'eau :</t>
  </si>
  <si>
    <t>5 jours</t>
  </si>
  <si>
    <t>SUR LA PARCELLE</t>
  </si>
  <si>
    <t>Débit théorique du tour d'eau (l/s) :</t>
  </si>
  <si>
    <t>tour d'eau de l'oasis</t>
  </si>
  <si>
    <t>coupure
ou panne</t>
  </si>
  <si>
    <t>temps (h)
/ tour d'eau</t>
  </si>
  <si>
    <t>nombre de
tour d'eau</t>
  </si>
  <si>
    <t>débit de l'eau  (l/s)</t>
  </si>
  <si>
    <t>volume
d'eau (m3)</t>
  </si>
  <si>
    <t>temps (h) d'usage</t>
  </si>
  <si>
    <t>débit de
l'eau (l/s)</t>
  </si>
  <si>
    <t>/</t>
  </si>
  <si>
    <t>ALIMENTATION CAPRINS OVINS</t>
  </si>
  <si>
    <t>ET TEMPS DE TRAVAUX</t>
  </si>
  <si>
    <t>con-</t>
  </si>
  <si>
    <t>déchets</t>
  </si>
  <si>
    <t>temps de travail</t>
  </si>
  <si>
    <t>herbe</t>
  </si>
  <si>
    <t>luzerne</t>
  </si>
  <si>
    <t>orge</t>
  </si>
  <si>
    <t>son</t>
  </si>
  <si>
    <t>centré</t>
  </si>
  <si>
    <t>de dattes</t>
  </si>
  <si>
    <t>autres</t>
  </si>
  <si>
    <t>ALIMENTATION BOVINS</t>
  </si>
  <si>
    <t>PRODUCTION DU LAIT</t>
  </si>
  <si>
    <t>part pour khames</t>
  </si>
  <si>
    <t>lait auto-</t>
  </si>
  <si>
    <t>vente de lait</t>
  </si>
  <si>
    <t>Valeur de la</t>
  </si>
  <si>
    <t>lait produit</t>
  </si>
  <si>
    <t>consommé</t>
  </si>
  <si>
    <t>prix unitaire</t>
  </si>
  <si>
    <t>production</t>
  </si>
  <si>
    <t>puits privé</t>
  </si>
  <si>
    <t>MOUVEMENTS DES TROUPEAUX</t>
  </si>
  <si>
    <t>transactions animaux</t>
  </si>
  <si>
    <t>Naissances et morts</t>
  </si>
  <si>
    <t>animaux auto-consommés</t>
  </si>
  <si>
    <t>valeur de production</t>
  </si>
  <si>
    <t>catégorie et nombre</t>
  </si>
  <si>
    <t>valeur achat</t>
  </si>
  <si>
    <t>valeur naissance</t>
  </si>
  <si>
    <t>valeur
mort</t>
  </si>
  <si>
    <t>solde</t>
  </si>
  <si>
    <t>DEPENSES EN ELEVAGE OVIN CAPRIN</t>
  </si>
  <si>
    <t>Soins vétérinaires</t>
  </si>
  <si>
    <t>alimentation</t>
  </si>
  <si>
    <t>type de soin</t>
  </si>
  <si>
    <t>coûts</t>
  </si>
  <si>
    <t>achetée coût</t>
  </si>
  <si>
    <t>DEPENSES EN ELEVAGE BOVIN</t>
  </si>
  <si>
    <t>TEMPS DE TRAVAUX GENERAUX</t>
  </si>
  <si>
    <t>(non spécifiques à une culture)</t>
  </si>
  <si>
    <t>irrigation</t>
  </si>
  <si>
    <t>travail du sol</t>
  </si>
  <si>
    <t>désherbage</t>
  </si>
  <si>
    <t>nettoyage</t>
  </si>
  <si>
    <t>RECAPITULATIF DES TEMPS GLOBAUX</t>
  </si>
  <si>
    <t>SUR L'EXPLOITATION</t>
  </si>
  <si>
    <t>cultures</t>
  </si>
  <si>
    <t>travaux généraux</t>
  </si>
  <si>
    <t>élevage</t>
  </si>
  <si>
    <t>Totaux de l'exploitation</t>
  </si>
  <si>
    <t>totaux</t>
  </si>
  <si>
    <t xml:space="preserve">RECAPITULATIF DES COÛTS DE PRODUCTION </t>
  </si>
  <si>
    <t>AGRICOLE ET DEPENSES</t>
  </si>
  <si>
    <t>coût total</t>
  </si>
  <si>
    <t>valeur totale</t>
  </si>
  <si>
    <t>dépenses
M.O salariées</t>
  </si>
  <si>
    <t xml:space="preserve"> coût en intrants</t>
  </si>
  <si>
    <t>coût en eau</t>
  </si>
  <si>
    <t>coûts autres</t>
  </si>
  <si>
    <t>coût en alimentation</t>
  </si>
  <si>
    <t>en valeur</t>
  </si>
  <si>
    <t>en dépenses</t>
  </si>
  <si>
    <t>RECAPITULATIF DES VALEURS DE PRODUCTION</t>
  </si>
  <si>
    <t>ET RECETTES DE L'EXPLOITATION</t>
  </si>
  <si>
    <t>Total</t>
  </si>
  <si>
    <t>récoltes</t>
  </si>
  <si>
    <t>lait</t>
  </si>
  <si>
    <t>viande</t>
  </si>
  <si>
    <t>valeur de production et recette</t>
  </si>
  <si>
    <t>solde total</t>
  </si>
  <si>
    <t>IBN CHABBAT</t>
  </si>
  <si>
    <t>TEMPS DE TRAVAUX DES CULTURES</t>
  </si>
  <si>
    <t>AGAR</t>
  </si>
  <si>
    <t>CULTURE :</t>
  </si>
  <si>
    <t>palmier dattier</t>
  </si>
  <si>
    <t>mois</t>
  </si>
  <si>
    <t>semaines</t>
  </si>
  <si>
    <t>pépinière</t>
  </si>
  <si>
    <t>préparation</t>
  </si>
  <si>
    <t>plantation</t>
  </si>
  <si>
    <t>entretien</t>
  </si>
  <si>
    <t>récolte</t>
  </si>
  <si>
    <t>divers</t>
  </si>
  <si>
    <t>total</t>
  </si>
  <si>
    <t>travaux extérieurs</t>
  </si>
  <si>
    <t>temps</t>
  </si>
  <si>
    <t>valeur</t>
  </si>
  <si>
    <t>mars</t>
  </si>
  <si>
    <t>11+12</t>
  </si>
  <si>
    <t>13+14</t>
  </si>
  <si>
    <t>avril</t>
  </si>
  <si>
    <t>15+16</t>
  </si>
  <si>
    <t>17+18</t>
  </si>
  <si>
    <t>mai</t>
  </si>
  <si>
    <t>19+20</t>
  </si>
  <si>
    <t>21+22</t>
  </si>
  <si>
    <t>juin</t>
  </si>
  <si>
    <t>23+24</t>
  </si>
  <si>
    <t>25+26</t>
  </si>
  <si>
    <t>juillet</t>
  </si>
  <si>
    <t>27+28</t>
  </si>
  <si>
    <t>29+30</t>
  </si>
  <si>
    <t>août</t>
  </si>
  <si>
    <t>31+32</t>
  </si>
  <si>
    <t>33+34</t>
  </si>
  <si>
    <t>35+36</t>
  </si>
  <si>
    <t>septembre</t>
  </si>
  <si>
    <t>37+38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</si>
</sst>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00"/>
    <numFmt numFmtId="185" formatCode="0.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sz val="8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sz val="10"/>
      <name val="MS Sans Serif"/>
      <family val="0"/>
    </font>
    <font>
      <b/>
      <sz val="14"/>
      <color indexed="10"/>
      <name val="Times New Roman"/>
      <family val="0"/>
    </font>
    <font>
      <sz val="13"/>
      <name val="Times New Roman"/>
      <family val="0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>
      <alignment/>
      <protection/>
    </xf>
  </cellStyleXfs>
  <cellXfs count="447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184" fontId="4" fillId="0" borderId="17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1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1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4" fontId="4" fillId="0" borderId="27" xfId="0" applyNumberFormat="1" applyFont="1" applyBorder="1" applyAlignment="1" applyProtection="1">
      <alignment horizontal="center" vertical="center"/>
      <protection locked="0"/>
    </xf>
    <xf numFmtId="18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184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1" borderId="32" xfId="0" applyFont="1" applyFill="1" applyBorder="1" applyAlignment="1">
      <alignment horizontal="center" vertical="center"/>
    </xf>
    <xf numFmtId="0" fontId="4" fillId="1" borderId="33" xfId="0" applyFont="1" applyFill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>
      <alignment horizontal="center" vertical="center"/>
    </xf>
    <xf numFmtId="184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4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 applyProtection="1">
      <alignment horizontal="center" vertical="center"/>
      <protection locked="0"/>
    </xf>
    <xf numFmtId="184" fontId="4" fillId="0" borderId="42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7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4" fillId="0" borderId="14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6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4" fontId="4" fillId="0" borderId="7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>
      <alignment horizontal="center" vertical="center"/>
    </xf>
    <xf numFmtId="0" fontId="4" fillId="1" borderId="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/>
    </xf>
    <xf numFmtId="0" fontId="12" fillId="0" borderId="3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4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4" fontId="4" fillId="0" borderId="51" xfId="0" applyNumberFormat="1" applyFont="1" applyBorder="1" applyAlignment="1" applyProtection="1">
      <alignment horizontal="center" vertical="center"/>
      <protection locked="0"/>
    </xf>
    <xf numFmtId="184" fontId="4" fillId="0" borderId="52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 applyProtection="1">
      <alignment horizontal="center" vertical="center"/>
      <protection locked="0"/>
    </xf>
    <xf numFmtId="184" fontId="4" fillId="0" borderId="46" xfId="0" applyNumberFormat="1" applyFont="1" applyBorder="1" applyAlignment="1" applyProtection="1">
      <alignment horizontal="center" vertical="center"/>
      <protection locked="0"/>
    </xf>
    <xf numFmtId="184" fontId="4" fillId="0" borderId="4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4" fillId="0" borderId="53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28" xfId="0" applyFont="1" applyBorder="1" applyAlignment="1" applyProtection="1">
      <alignment horizontal="center" vertical="top"/>
      <protection/>
    </xf>
    <xf numFmtId="0" fontId="13" fillId="0" borderId="28" xfId="0" applyFont="1" applyBorder="1" applyAlignment="1" applyProtection="1">
      <alignment horizontal="center" vertical="top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184" fontId="4" fillId="0" borderId="50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4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1" borderId="8" xfId="0" applyFont="1" applyFill="1" applyBorder="1" applyAlignment="1" applyProtection="1">
      <alignment horizontal="center" vertical="center"/>
      <protection/>
    </xf>
    <xf numFmtId="184" fontId="4" fillId="0" borderId="47" xfId="0" applyNumberFormat="1" applyFont="1" applyBorder="1" applyAlignment="1" applyProtection="1">
      <alignment horizontal="center" vertical="center"/>
      <protection/>
    </xf>
    <xf numFmtId="184" fontId="4" fillId="0" borderId="7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left" vertical="center"/>
    </xf>
    <xf numFmtId="0" fontId="4" fillId="0" borderId="4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Continuous" vertical="center" wrapText="1"/>
    </xf>
    <xf numFmtId="0" fontId="4" fillId="0" borderId="56" xfId="0" applyFont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/>
    </xf>
    <xf numFmtId="184" fontId="4" fillId="0" borderId="54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184" fontId="4" fillId="0" borderId="49" xfId="0" applyNumberFormat="1" applyFont="1" applyBorder="1" applyAlignment="1">
      <alignment horizontal="center" vertical="center" wrapText="1"/>
    </xf>
    <xf numFmtId="184" fontId="4" fillId="0" borderId="54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/>
    </xf>
    <xf numFmtId="184" fontId="4" fillId="0" borderId="50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184" fontId="4" fillId="0" borderId="57" xfId="0" applyNumberFormat="1" applyFont="1" applyBorder="1" applyAlignment="1">
      <alignment horizontal="center" vertical="center" wrapText="1"/>
    </xf>
    <xf numFmtId="184" fontId="4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84" fontId="4" fillId="0" borderId="46" xfId="0" applyNumberFormat="1" applyFont="1" applyBorder="1" applyAlignment="1">
      <alignment horizontal="center" vertical="center"/>
    </xf>
    <xf numFmtId="184" fontId="4" fillId="0" borderId="46" xfId="0" applyNumberFormat="1" applyFont="1" applyBorder="1" applyAlignment="1">
      <alignment horizontal="center" vertical="center" wrapText="1"/>
    </xf>
    <xf numFmtId="184" fontId="4" fillId="0" borderId="17" xfId="0" applyNumberFormat="1" applyFont="1" applyBorder="1" applyAlignment="1">
      <alignment horizontal="center" vertical="center" wrapText="1"/>
    </xf>
    <xf numFmtId="0" fontId="4" fillId="1" borderId="8" xfId="0" applyFont="1" applyFill="1" applyBorder="1" applyAlignment="1">
      <alignment horizontal="center" vertical="center"/>
    </xf>
    <xf numFmtId="184" fontId="4" fillId="0" borderId="47" xfId="0" applyNumberFormat="1" applyFont="1" applyFill="1" applyBorder="1" applyAlignment="1">
      <alignment horizontal="center" vertical="center"/>
    </xf>
    <xf numFmtId="184" fontId="4" fillId="0" borderId="8" xfId="0" applyNumberFormat="1" applyFont="1" applyFill="1" applyBorder="1" applyAlignment="1">
      <alignment horizontal="center" vertical="center"/>
    </xf>
    <xf numFmtId="1" fontId="4" fillId="1" borderId="47" xfId="0" applyNumberFormat="1" applyFont="1" applyFill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84" fontId="4" fillId="0" borderId="4" xfId="0" applyNumberFormat="1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84" fontId="4" fillId="0" borderId="28" xfId="0" applyNumberFormat="1" applyFont="1" applyBorder="1" applyAlignment="1" applyProtection="1">
      <alignment horizontal="center" vertical="center"/>
      <protection locked="0"/>
    </xf>
    <xf numFmtId="184" fontId="4" fillId="0" borderId="38" xfId="0" applyNumberFormat="1" applyFont="1" applyBorder="1" applyAlignment="1">
      <alignment horizontal="center" vertical="center"/>
    </xf>
    <xf numFmtId="184" fontId="4" fillId="0" borderId="5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>
      <alignment horizontal="center" vertical="center"/>
    </xf>
    <xf numFmtId="0" fontId="4" fillId="0" borderId="6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8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/>
    </xf>
    <xf numFmtId="184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/>
    </xf>
    <xf numFmtId="184" fontId="4" fillId="0" borderId="52" xfId="0" applyNumberFormat="1" applyFont="1" applyBorder="1" applyAlignment="1" applyProtection="1">
      <alignment horizontal="center" vertical="center"/>
      <protection locked="0"/>
    </xf>
    <xf numFmtId="184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22" applyFont="1" applyAlignment="1" applyProtection="1">
      <alignment horizontal="left" vertical="top"/>
      <protection/>
    </xf>
    <xf numFmtId="0" fontId="4" fillId="0" borderId="0" xfId="22" applyFont="1" applyProtection="1">
      <alignment/>
      <protection/>
    </xf>
    <xf numFmtId="0" fontId="5" fillId="0" borderId="0" xfId="22" applyFont="1" applyAlignment="1" applyProtection="1">
      <alignment horizontal="center"/>
      <protection/>
    </xf>
    <xf numFmtId="0" fontId="4" fillId="0" borderId="1" xfId="22" applyFont="1" applyBorder="1" applyAlignment="1" applyProtection="1">
      <alignment horizontal="center"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0" fontId="12" fillId="0" borderId="18" xfId="22" applyFont="1" applyBorder="1" applyAlignment="1" applyProtection="1">
      <alignment horizontal="centerContinuous" vertical="center"/>
      <protection/>
    </xf>
    <xf numFmtId="0" fontId="4" fillId="0" borderId="45" xfId="22" applyFont="1" applyBorder="1" applyAlignment="1" applyProtection="1">
      <alignment horizontal="centerContinuous" vertical="center"/>
      <protection/>
    </xf>
    <xf numFmtId="0" fontId="4" fillId="0" borderId="4" xfId="22" applyFont="1" applyBorder="1" applyAlignment="1" applyProtection="1">
      <alignment horizontal="centerContinuous" vertical="center"/>
      <protection/>
    </xf>
    <xf numFmtId="0" fontId="4" fillId="0" borderId="5" xfId="22" applyFont="1" applyBorder="1" applyAlignment="1" applyProtection="1">
      <alignment horizontal="center" vertical="center"/>
      <protection/>
    </xf>
    <xf numFmtId="0" fontId="4" fillId="0" borderId="6" xfId="22" applyFont="1" applyBorder="1" applyAlignment="1" applyProtection="1">
      <alignment horizontal="center" vertical="center"/>
      <protection/>
    </xf>
    <xf numFmtId="0" fontId="4" fillId="0" borderId="16" xfId="22" applyFont="1" applyBorder="1" applyAlignment="1" applyProtection="1">
      <alignment horizontal="center" vertical="center"/>
      <protection/>
    </xf>
    <xf numFmtId="0" fontId="4" fillId="0" borderId="48" xfId="22" applyFont="1" applyBorder="1" applyAlignment="1" applyProtection="1">
      <alignment horizontal="centerContinuous" vertical="center"/>
      <protection/>
    </xf>
    <xf numFmtId="0" fontId="4" fillId="0" borderId="12" xfId="22" applyFont="1" applyBorder="1" applyAlignment="1" applyProtection="1">
      <alignment horizontal="centerContinuous" vertical="center"/>
      <protection/>
    </xf>
    <xf numFmtId="0" fontId="4" fillId="0" borderId="37" xfId="22" applyFont="1" applyBorder="1" applyAlignment="1" applyProtection="1">
      <alignment horizontal="center" vertical="center"/>
      <protection/>
    </xf>
    <xf numFmtId="0" fontId="13" fillId="0" borderId="12" xfId="22" applyFont="1" applyBorder="1" applyAlignment="1" applyProtection="1">
      <alignment horizontal="center" vertical="center"/>
      <protection/>
    </xf>
    <xf numFmtId="0" fontId="4" fillId="0" borderId="9" xfId="22" applyFont="1" applyBorder="1" applyAlignment="1" applyProtection="1">
      <alignment horizontal="center" vertical="center"/>
      <protection/>
    </xf>
    <xf numFmtId="1" fontId="4" fillId="0" borderId="10" xfId="22" applyNumberFormat="1" applyFont="1" applyBorder="1" applyAlignment="1" applyProtection="1">
      <alignment horizontal="center" vertical="center"/>
      <protection/>
    </xf>
    <xf numFmtId="0" fontId="4" fillId="0" borderId="10" xfId="22" applyFont="1" applyBorder="1" applyAlignment="1" applyProtection="1">
      <alignment horizontal="center" vertical="center"/>
      <protection/>
    </xf>
    <xf numFmtId="184" fontId="4" fillId="0" borderId="41" xfId="22" applyNumberFormat="1" applyFont="1" applyBorder="1" applyAlignment="1" applyProtection="1">
      <alignment horizontal="center" vertical="center"/>
      <protection/>
    </xf>
    <xf numFmtId="0" fontId="4" fillId="0" borderId="13" xfId="22" applyFont="1" applyBorder="1" applyAlignment="1" applyProtection="1">
      <alignment horizontal="center" vertical="center"/>
      <protection/>
    </xf>
    <xf numFmtId="0" fontId="4" fillId="0" borderId="7" xfId="22" applyFont="1" applyBorder="1" applyAlignment="1" applyProtection="1">
      <alignment horizontal="center" vertical="center"/>
      <protection/>
    </xf>
    <xf numFmtId="184" fontId="4" fillId="0" borderId="40" xfId="22" applyNumberFormat="1" applyFont="1" applyBorder="1" applyAlignment="1" applyProtection="1">
      <alignment horizontal="center" vertical="center"/>
      <protection/>
    </xf>
    <xf numFmtId="0" fontId="4" fillId="0" borderId="14" xfId="22" applyFont="1" applyBorder="1" applyAlignment="1" applyProtection="1">
      <alignment horizontal="center" vertical="center"/>
      <protection/>
    </xf>
    <xf numFmtId="0" fontId="4" fillId="0" borderId="15" xfId="22" applyFont="1" applyBorder="1" applyAlignment="1" applyProtection="1">
      <alignment horizontal="center" vertical="center"/>
      <protection/>
    </xf>
    <xf numFmtId="184" fontId="4" fillId="0" borderId="42" xfId="22" applyNumberFormat="1" applyFont="1" applyBorder="1" applyAlignment="1" applyProtection="1">
      <alignment horizontal="center" vertical="center"/>
      <protection/>
    </xf>
    <xf numFmtId="0" fontId="4" fillId="1" borderId="7" xfId="22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4" fillId="0" borderId="64" xfId="0" applyFont="1" applyBorder="1" applyAlignment="1" applyProtection="1">
      <alignment horizontal="centerContinuous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184" fontId="4" fillId="0" borderId="26" xfId="0" applyNumberFormat="1" applyFont="1" applyBorder="1" applyAlignment="1" applyProtection="1">
      <alignment horizontal="center" vertical="center"/>
      <protection/>
    </xf>
    <xf numFmtId="18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NumberFormat="1" applyFont="1" applyBorder="1" applyAlignment="1" applyProtection="1">
      <alignment horizontal="center" vertical="center"/>
      <protection/>
    </xf>
    <xf numFmtId="184" fontId="4" fillId="0" borderId="21" xfId="0" applyNumberFormat="1" applyFont="1" applyBorder="1" applyAlignment="1" applyProtection="1">
      <alignment horizontal="center" vertical="center"/>
      <protection/>
    </xf>
    <xf numFmtId="184" fontId="4" fillId="0" borderId="25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/>
    </xf>
    <xf numFmtId="184" fontId="4" fillId="0" borderId="22" xfId="0" applyNumberFormat="1" applyFont="1" applyBorder="1" applyAlignment="1" applyProtection="1">
      <alignment horizontal="center" vertical="center"/>
      <protection locked="0"/>
    </xf>
    <xf numFmtId="184" fontId="4" fillId="0" borderId="64" xfId="0" applyNumberFormat="1" applyFont="1" applyBorder="1" applyAlignment="1" applyProtection="1">
      <alignment horizontal="center" vertical="center"/>
      <protection/>
    </xf>
    <xf numFmtId="184" fontId="4" fillId="0" borderId="41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/>
    </xf>
    <xf numFmtId="184" fontId="4" fillId="0" borderId="19" xfId="0" applyNumberFormat="1" applyFont="1" applyBorder="1" applyAlignment="1" applyProtection="1">
      <alignment horizontal="center" vertical="center"/>
      <protection locked="0"/>
    </xf>
    <xf numFmtId="0" fontId="4" fillId="1" borderId="47" xfId="0" applyFont="1" applyFill="1" applyBorder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center" vertical="center"/>
      <protection/>
    </xf>
    <xf numFmtId="0" fontId="4" fillId="0" borderId="0" xfId="21" applyFont="1" applyProtection="1">
      <alignment/>
      <protection/>
    </xf>
    <xf numFmtId="0" fontId="14" fillId="0" borderId="0" xfId="21" applyProtection="1">
      <alignment/>
      <protection/>
    </xf>
    <xf numFmtId="0" fontId="5" fillId="0" borderId="0" xfId="21" applyFont="1" applyAlignment="1" applyProtection="1">
      <alignment horizontal="center" vertical="center"/>
      <protection/>
    </xf>
    <xf numFmtId="0" fontId="4" fillId="0" borderId="0" xfId="21" applyFont="1" applyAlignment="1" applyProtection="1">
      <alignment horizontal="left" vertical="top"/>
      <protection locked="0"/>
    </xf>
    <xf numFmtId="0" fontId="15" fillId="0" borderId="0" xfId="21" applyFont="1" applyAlignment="1" applyProtection="1">
      <alignment horizontal="center" vertical="center"/>
      <protection/>
    </xf>
    <xf numFmtId="0" fontId="4" fillId="0" borderId="1" xfId="21" applyFont="1" applyBorder="1" applyAlignment="1" applyProtection="1">
      <alignment horizontal="center" vertical="center"/>
      <protection/>
    </xf>
    <xf numFmtId="0" fontId="4" fillId="0" borderId="2" xfId="21" applyFont="1" applyBorder="1" applyAlignment="1" applyProtection="1">
      <alignment horizontal="center" vertical="center"/>
      <protection/>
    </xf>
    <xf numFmtId="0" fontId="16" fillId="0" borderId="64" xfId="21" applyFont="1" applyBorder="1" applyAlignment="1" applyProtection="1">
      <alignment horizontal="centerContinuous" vertical="center"/>
      <protection/>
    </xf>
    <xf numFmtId="0" fontId="12" fillId="0" borderId="20" xfId="21" applyFont="1" applyBorder="1" applyAlignment="1" applyProtection="1">
      <alignment horizontal="centerContinuous" vertical="center"/>
      <protection/>
    </xf>
    <xf numFmtId="0" fontId="12" fillId="0" borderId="17" xfId="21" applyFont="1" applyBorder="1" applyAlignment="1" applyProtection="1">
      <alignment horizontal="centerContinuous" vertical="center"/>
      <protection/>
    </xf>
    <xf numFmtId="0" fontId="16" fillId="0" borderId="19" xfId="21" applyFont="1" applyBorder="1" applyAlignment="1" applyProtection="1">
      <alignment horizontal="centerContinuous" vertical="center"/>
      <protection/>
    </xf>
    <xf numFmtId="0" fontId="12" fillId="0" borderId="64" xfId="21" applyFont="1" applyBorder="1" applyAlignment="1" applyProtection="1">
      <alignment horizontal="centerContinuous" vertical="center"/>
      <protection/>
    </xf>
    <xf numFmtId="0" fontId="16" fillId="0" borderId="20" xfId="2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 applyProtection="1">
      <alignment horizontal="center" vertical="center"/>
      <protection/>
    </xf>
    <xf numFmtId="0" fontId="4" fillId="0" borderId="65" xfId="21" applyFont="1" applyBorder="1" applyAlignment="1" applyProtection="1">
      <alignment horizontal="center" vertical="center"/>
      <protection/>
    </xf>
    <xf numFmtId="0" fontId="4" fillId="0" borderId="66" xfId="21" applyFont="1" applyBorder="1" applyAlignment="1" applyProtection="1">
      <alignment horizontal="centerContinuous" vertical="center"/>
      <protection/>
    </xf>
    <xf numFmtId="0" fontId="4" fillId="0" borderId="0" xfId="21" applyFont="1" applyBorder="1" applyAlignment="1" applyProtection="1">
      <alignment horizontal="centerContinuous" vertical="center"/>
      <protection/>
    </xf>
    <xf numFmtId="0" fontId="4" fillId="0" borderId="38" xfId="21" applyFont="1" applyBorder="1" applyAlignment="1" applyProtection="1">
      <alignment horizontal="centerContinuous" vertical="center"/>
      <protection/>
    </xf>
    <xf numFmtId="0" fontId="4" fillId="0" borderId="27" xfId="21" applyFont="1" applyBorder="1" applyAlignment="1" applyProtection="1">
      <alignment horizontal="centerContinuous" vertical="center"/>
      <protection/>
    </xf>
    <xf numFmtId="0" fontId="4" fillId="0" borderId="29" xfId="21" applyFont="1" applyBorder="1" applyAlignment="1" applyProtection="1">
      <alignment horizontal="centerContinuous" vertical="center"/>
      <protection/>
    </xf>
    <xf numFmtId="0" fontId="4" fillId="0" borderId="54" xfId="21" applyFont="1" applyBorder="1" applyAlignment="1" applyProtection="1">
      <alignment horizontal="centerContinuous" vertical="center"/>
      <protection/>
    </xf>
    <xf numFmtId="0" fontId="4" fillId="0" borderId="67" xfId="21" applyFont="1" applyBorder="1" applyAlignment="1" applyProtection="1">
      <alignment horizontal="centerContinuous" vertical="center"/>
      <protection/>
    </xf>
    <xf numFmtId="0" fontId="4" fillId="0" borderId="68" xfId="21" applyFont="1" applyBorder="1" applyAlignment="1" applyProtection="1">
      <alignment horizontal="centerContinuous" vertical="center" wrapText="1"/>
      <protection/>
    </xf>
    <xf numFmtId="0" fontId="4" fillId="0" borderId="43" xfId="21" applyFont="1" applyBorder="1" applyAlignment="1" applyProtection="1">
      <alignment horizontal="center" vertical="center"/>
      <protection/>
    </xf>
    <xf numFmtId="0" fontId="4" fillId="0" borderId="69" xfId="21" applyFont="1" applyBorder="1" applyAlignment="1" applyProtection="1">
      <alignment horizontal="center" vertical="center"/>
      <protection/>
    </xf>
    <xf numFmtId="0" fontId="4" fillId="0" borderId="70" xfId="21" applyFont="1" applyBorder="1" applyAlignment="1" applyProtection="1">
      <alignment horizontal="center" vertical="center"/>
      <protection/>
    </xf>
    <xf numFmtId="0" fontId="4" fillId="0" borderId="68" xfId="21" applyFont="1" applyBorder="1" applyAlignment="1" applyProtection="1">
      <alignment horizontal="centerContinuous" vertical="center"/>
      <protection/>
    </xf>
    <xf numFmtId="0" fontId="4" fillId="0" borderId="39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/>
      <protection/>
    </xf>
    <xf numFmtId="0" fontId="4" fillId="0" borderId="21" xfId="21" applyFont="1" applyBorder="1" applyAlignment="1" applyProtection="1">
      <alignment horizontal="center" vertical="center"/>
      <protection/>
    </xf>
    <xf numFmtId="0" fontId="4" fillId="0" borderId="23" xfId="21" applyFont="1" applyBorder="1" applyAlignment="1" applyProtection="1">
      <alignment horizontal="center" vertical="center" wrapText="1"/>
      <protection/>
    </xf>
    <xf numFmtId="0" fontId="4" fillId="0" borderId="25" xfId="21" applyFont="1" applyBorder="1" applyAlignment="1" applyProtection="1">
      <alignment horizontal="center" vertical="top"/>
      <protection/>
    </xf>
    <xf numFmtId="0" fontId="4" fillId="0" borderId="22" xfId="21" applyFont="1" applyBorder="1" applyAlignment="1" applyProtection="1">
      <alignment horizontal="center" vertical="center"/>
      <protection/>
    </xf>
    <xf numFmtId="0" fontId="4" fillId="0" borderId="22" xfId="21" applyFont="1" applyBorder="1" applyAlignment="1" applyProtection="1">
      <alignment horizontal="center" vertical="center" wrapText="1"/>
      <protection/>
    </xf>
    <xf numFmtId="0" fontId="4" fillId="0" borderId="22" xfId="21" applyFont="1" applyBorder="1" applyAlignment="1" applyProtection="1">
      <alignment horizontal="center" vertical="top"/>
      <protection/>
    </xf>
    <xf numFmtId="0" fontId="4" fillId="0" borderId="9" xfId="21" applyFont="1" applyBorder="1" applyAlignment="1" applyProtection="1">
      <alignment horizontal="center" vertical="center"/>
      <protection/>
    </xf>
    <xf numFmtId="1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26" xfId="21" applyNumberFormat="1" applyFont="1" applyBorder="1" applyAlignment="1" applyProtection="1">
      <alignment horizontal="center" vertical="center"/>
      <protection/>
    </xf>
    <xf numFmtId="184" fontId="4" fillId="0" borderId="28" xfId="21" applyNumberFormat="1" applyFont="1" applyBorder="1" applyAlignment="1" applyProtection="1">
      <alignment horizontal="center" vertical="center"/>
      <protection/>
    </xf>
    <xf numFmtId="184" fontId="4" fillId="0" borderId="30" xfId="21" applyNumberFormat="1" applyFont="1" applyBorder="1" applyAlignment="1" applyProtection="1">
      <alignment horizontal="center" vertical="center"/>
      <protection/>
    </xf>
    <xf numFmtId="184" fontId="4" fillId="0" borderId="27" xfId="21" applyNumberFormat="1" applyFont="1" applyBorder="1" applyAlignment="1" applyProtection="1">
      <alignment horizontal="center" vertical="center"/>
      <protection/>
    </xf>
    <xf numFmtId="0" fontId="4" fillId="0" borderId="13" xfId="21" applyFont="1" applyBorder="1" applyAlignment="1" applyProtection="1">
      <alignment horizontal="center" vertical="center"/>
      <protection/>
    </xf>
    <xf numFmtId="0" fontId="4" fillId="0" borderId="7" xfId="21" applyFont="1" applyBorder="1" applyAlignment="1" applyProtection="1">
      <alignment horizontal="center" vertical="center"/>
      <protection/>
    </xf>
    <xf numFmtId="184" fontId="4" fillId="0" borderId="21" xfId="21" applyNumberFormat="1" applyFont="1" applyBorder="1" applyAlignment="1" applyProtection="1">
      <alignment horizontal="center" vertical="center"/>
      <protection/>
    </xf>
    <xf numFmtId="184" fontId="4" fillId="0" borderId="23" xfId="21" applyNumberFormat="1" applyFont="1" applyBorder="1" applyAlignment="1" applyProtection="1">
      <alignment horizontal="center" vertical="center"/>
      <protection/>
    </xf>
    <xf numFmtId="184" fontId="4" fillId="0" borderId="25" xfId="21" applyNumberFormat="1" applyFont="1" applyBorder="1" applyAlignment="1" applyProtection="1">
      <alignment horizontal="center" vertical="center"/>
      <protection/>
    </xf>
    <xf numFmtId="184" fontId="4" fillId="0" borderId="22" xfId="21" applyNumberFormat="1" applyFont="1" applyBorder="1" applyAlignment="1" applyProtection="1">
      <alignment horizontal="center" vertical="center"/>
      <protection/>
    </xf>
    <xf numFmtId="0" fontId="4" fillId="0" borderId="14" xfId="21" applyFont="1" applyBorder="1" applyAlignment="1" applyProtection="1">
      <alignment horizontal="center" vertical="center"/>
      <protection/>
    </xf>
    <xf numFmtId="0" fontId="4" fillId="0" borderId="15" xfId="21" applyFont="1" applyBorder="1" applyAlignment="1" applyProtection="1">
      <alignment horizontal="center" vertical="center"/>
      <protection/>
    </xf>
    <xf numFmtId="0" fontId="4" fillId="0" borderId="10" xfId="21" applyFont="1" applyBorder="1" applyAlignment="1" applyProtection="1">
      <alignment horizontal="center" vertical="center"/>
      <protection/>
    </xf>
    <xf numFmtId="184" fontId="4" fillId="0" borderId="64" xfId="21" applyNumberFormat="1" applyFont="1" applyBorder="1" applyAlignment="1" applyProtection="1">
      <alignment horizontal="center" vertical="center"/>
      <protection/>
    </xf>
    <xf numFmtId="184" fontId="4" fillId="0" borderId="10" xfId="21" applyNumberFormat="1" applyFont="1" applyBorder="1" applyAlignment="1" applyProtection="1">
      <alignment horizontal="center" vertical="center"/>
      <protection/>
    </xf>
    <xf numFmtId="184" fontId="4" fillId="0" borderId="41" xfId="21" applyNumberFormat="1" applyFont="1" applyBorder="1" applyAlignment="1" applyProtection="1">
      <alignment horizontal="center" vertical="center"/>
      <protection/>
    </xf>
    <xf numFmtId="184" fontId="4" fillId="0" borderId="19" xfId="21" applyNumberFormat="1" applyFont="1" applyBorder="1" applyAlignment="1" applyProtection="1">
      <alignment horizontal="center" vertical="center"/>
      <protection/>
    </xf>
    <xf numFmtId="0" fontId="4" fillId="1" borderId="47" xfId="21" applyFont="1" applyFill="1" applyBorder="1" applyAlignment="1" applyProtection="1">
      <alignment horizontal="center" vertical="center"/>
      <protection/>
    </xf>
    <xf numFmtId="184" fontId="4" fillId="0" borderId="50" xfId="21" applyNumberFormat="1" applyFont="1" applyBorder="1" applyAlignment="1" applyProtection="1">
      <alignment horizontal="center" vertical="center"/>
      <protection/>
    </xf>
    <xf numFmtId="184" fontId="4" fillId="0" borderId="57" xfId="21" applyNumberFormat="1" applyFont="1" applyBorder="1" applyAlignment="1" applyProtection="1">
      <alignment horizontal="center" vertical="center"/>
      <protection/>
    </xf>
    <xf numFmtId="184" fontId="4" fillId="0" borderId="24" xfId="21" applyNumberFormat="1" applyFont="1" applyBorder="1" applyAlignment="1" applyProtection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4" fillId="0" borderId="0" xfId="19">
      <alignment/>
      <protection/>
    </xf>
    <xf numFmtId="0" fontId="5" fillId="0" borderId="0" xfId="19" applyFont="1" applyAlignment="1">
      <alignment horizontal="center" vertical="center"/>
      <protection/>
    </xf>
    <xf numFmtId="0" fontId="4" fillId="0" borderId="0" xfId="19" applyFont="1">
      <alignment/>
      <protection/>
    </xf>
    <xf numFmtId="0" fontId="4" fillId="0" borderId="59" xfId="19" applyFont="1" applyBorder="1" applyAlignment="1">
      <alignment horizontal="center" vertical="center"/>
      <protection/>
    </xf>
    <xf numFmtId="0" fontId="4" fillId="0" borderId="45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Continuous" vertical="center"/>
      <protection/>
    </xf>
    <xf numFmtId="0" fontId="4" fillId="0" borderId="10" xfId="19" applyFont="1" applyBorder="1" applyAlignment="1">
      <alignment horizontal="centerContinuous" vertical="center"/>
      <protection/>
    </xf>
    <xf numFmtId="0" fontId="4" fillId="0" borderId="19" xfId="19" applyFont="1" applyBorder="1" applyAlignment="1">
      <alignment horizontal="centerContinuous" vertical="center"/>
      <protection/>
    </xf>
    <xf numFmtId="0" fontId="4" fillId="0" borderId="17" xfId="19" applyFont="1" applyBorder="1" applyAlignment="1">
      <alignment horizontal="centerContinuous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71" xfId="19" applyFont="1" applyBorder="1" applyAlignment="1">
      <alignment horizontal="center" vertical="top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4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4" fillId="0" borderId="25" xfId="19" applyFont="1" applyBorder="1" applyAlignment="1">
      <alignment horizontal="center" vertical="top"/>
      <protection/>
    </xf>
    <xf numFmtId="0" fontId="4" fillId="0" borderId="61" xfId="19" applyFont="1" applyBorder="1" applyAlignment="1">
      <alignment horizontal="center" vertical="center"/>
      <protection/>
    </xf>
    <xf numFmtId="184" fontId="4" fillId="0" borderId="10" xfId="19" applyNumberFormat="1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 wrapText="1"/>
      <protection locked="0"/>
    </xf>
    <xf numFmtId="0" fontId="4" fillId="0" borderId="10" xfId="19" applyFont="1" applyBorder="1" applyAlignment="1" applyProtection="1">
      <alignment horizontal="center" vertical="center" wrapText="1"/>
      <protection locked="0"/>
    </xf>
    <xf numFmtId="184" fontId="4" fillId="0" borderId="41" xfId="19" applyNumberFormat="1" applyFont="1" applyBorder="1" applyAlignment="1" applyProtection="1">
      <alignment horizontal="center" vertical="center"/>
      <protection locked="0"/>
    </xf>
    <xf numFmtId="0" fontId="4" fillId="0" borderId="15" xfId="19" applyFont="1" applyBorder="1" applyAlignment="1" applyProtection="1">
      <alignment horizontal="center" vertical="center" wrapText="1"/>
      <protection locked="0"/>
    </xf>
    <xf numFmtId="184" fontId="4" fillId="0" borderId="42" xfId="19" applyNumberFormat="1" applyFont="1" applyBorder="1" applyAlignment="1" applyProtection="1">
      <alignment horizontal="center" vertical="center"/>
      <protection locked="0"/>
    </xf>
    <xf numFmtId="184" fontId="4" fillId="0" borderId="42" xfId="19" applyNumberFormat="1" applyFont="1" applyBorder="1" applyAlignment="1">
      <alignment horizontal="center" vertical="center"/>
      <protection/>
    </xf>
    <xf numFmtId="0" fontId="4" fillId="0" borderId="62" xfId="19" applyFont="1" applyBorder="1" applyAlignment="1">
      <alignment horizontal="center" vertical="center"/>
      <protection/>
    </xf>
    <xf numFmtId="184" fontId="4" fillId="0" borderId="7" xfId="19" applyNumberFormat="1" applyFont="1" applyBorder="1" applyAlignment="1" applyProtection="1">
      <alignment horizontal="center" vertical="center" wrapText="1"/>
      <protection locked="0"/>
    </xf>
    <xf numFmtId="184" fontId="4" fillId="0" borderId="40" xfId="19" applyNumberFormat="1" applyFont="1" applyBorder="1" applyAlignment="1" applyProtection="1">
      <alignment horizontal="center" vertical="center" wrapText="1"/>
      <protection locked="0"/>
    </xf>
    <xf numFmtId="0" fontId="4" fillId="0" borderId="7" xfId="19" applyFont="1" applyBorder="1" applyAlignment="1" applyProtection="1">
      <alignment horizontal="center" vertical="center" wrapText="1"/>
      <protection locked="0"/>
    </xf>
    <xf numFmtId="184" fontId="4" fillId="0" borderId="40" xfId="19" applyNumberFormat="1" applyFont="1" applyBorder="1" applyAlignment="1" applyProtection="1">
      <alignment horizontal="center" vertical="center"/>
      <protection locked="0"/>
    </xf>
    <xf numFmtId="184" fontId="4" fillId="0" borderId="40" xfId="19" applyNumberFormat="1" applyFont="1" applyBorder="1" applyAlignment="1">
      <alignment horizontal="center" vertical="center"/>
      <protection/>
    </xf>
    <xf numFmtId="0" fontId="4" fillId="1" borderId="62" xfId="19" applyFont="1" applyFill="1" applyBorder="1" applyAlignment="1">
      <alignment horizontal="center" vertical="center"/>
      <protection/>
    </xf>
    <xf numFmtId="184" fontId="4" fillId="0" borderId="7" xfId="19" applyNumberFormat="1" applyFont="1" applyFill="1" applyBorder="1" applyAlignment="1">
      <alignment horizontal="center" vertical="center"/>
      <protection/>
    </xf>
    <xf numFmtId="184" fontId="4" fillId="0" borderId="40" xfId="19" applyNumberFormat="1" applyFont="1" applyFill="1" applyBorder="1" applyAlignment="1">
      <alignment horizontal="center" vertical="center"/>
      <protection/>
    </xf>
    <xf numFmtId="0" fontId="4" fillId="1" borderId="7" xfId="19" applyFont="1" applyFill="1" applyBorder="1" applyAlignment="1">
      <alignment horizontal="center" vertical="center"/>
      <protection/>
    </xf>
    <xf numFmtId="0" fontId="4" fillId="1" borderId="47" xfId="19" applyFont="1" applyFill="1" applyBorder="1" applyAlignment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3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" fontId="4" fillId="1" borderId="33" xfId="0" applyNumberFormat="1" applyFont="1" applyFill="1" applyBorder="1" applyAlignment="1">
      <alignment horizontal="center" vertical="center"/>
    </xf>
    <xf numFmtId="184" fontId="4" fillId="1" borderId="3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8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184" fontId="4" fillId="0" borderId="4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8" xfId="0" applyFont="1" applyBorder="1" applyAlignment="1">
      <alignment horizontal="right" vertical="center"/>
    </xf>
    <xf numFmtId="2" fontId="4" fillId="0" borderId="68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184" fontId="4" fillId="0" borderId="5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74" xfId="0" applyNumberFormat="1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vertical="center"/>
      <protection/>
    </xf>
    <xf numFmtId="0" fontId="4" fillId="0" borderId="76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12" fillId="0" borderId="64" xfId="0" applyFont="1" applyBorder="1" applyAlignment="1" applyProtection="1">
      <alignment horizontal="centerContinuous" vertical="center"/>
      <protection/>
    </xf>
    <xf numFmtId="0" fontId="4" fillId="0" borderId="61" xfId="0" applyFont="1" applyBorder="1" applyAlignment="1" applyProtection="1">
      <alignment horizontal="centerContinuous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1" fontId="4" fillId="0" borderId="41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/>
    </xf>
    <xf numFmtId="0" fontId="4" fillId="0" borderId="64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center" vertical="center"/>
      <protection/>
    </xf>
    <xf numFmtId="2" fontId="4" fillId="1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Border="1" applyAlignment="1" applyProtection="1">
      <alignment horizontal="center" vertical="center"/>
      <protection/>
    </xf>
    <xf numFmtId="0" fontId="4" fillId="1" borderId="22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Border="1" applyAlignment="1" applyProtection="1">
      <alignment horizontal="center" vertical="center"/>
      <protection/>
    </xf>
    <xf numFmtId="2" fontId="4" fillId="0" borderId="15" xfId="19" applyNumberFormat="1" applyFont="1" applyBorder="1" applyAlignment="1" applyProtection="1">
      <alignment horizontal="center" vertical="center" wrapText="1"/>
      <protection locked="0"/>
    </xf>
    <xf numFmtId="0" fontId="4" fillId="1" borderId="77" xfId="19" applyFont="1" applyFill="1" applyBorder="1" applyAlignment="1">
      <alignment horizontal="center" vertical="center"/>
      <protection/>
    </xf>
    <xf numFmtId="0" fontId="4" fillId="1" borderId="58" xfId="19" applyFont="1" applyFill="1" applyBorder="1" applyAlignment="1">
      <alignment horizontal="center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84" fontId="4" fillId="0" borderId="26" xfId="0" applyNumberFormat="1" applyFont="1" applyBorder="1" applyAlignment="1" applyProtection="1">
      <alignment horizontal="center" vertical="center"/>
      <protection locked="0"/>
    </xf>
    <xf numFmtId="18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184" fontId="4" fillId="0" borderId="64" xfId="0" applyNumberFormat="1" applyFont="1" applyBorder="1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COUTPROD" xfId="19"/>
    <cellStyle name="Normal_Coûts de production pas culture" xfId="20"/>
    <cellStyle name="Normal_Récapitulatif des recettes" xfId="21"/>
    <cellStyle name="Normal_Récapitulatif des temps globaux" xfId="22"/>
    <cellStyle name="Percent" xfId="23"/>
    <cellStyle name="ta mè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 sur le palmier dattier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645"/>
          <c:w val="0.94825"/>
          <c:h val="0.80575"/>
        </c:manualLayout>
      </c:layout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cultures'!$C$5:$C$30</c:f>
              <c:numCache/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cultures'!$D$5:$D$30</c:f>
              <c:numCache/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cultures'!$E$5:$E$30</c:f>
              <c:numCache/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cultures'!$F$5:$F$30</c:f>
              <c:numCache/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cultures'!$G$5:$G$30</c:f>
              <c:numCache/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cultures'!$A$5:$A$30</c:f>
              <c:strCache/>
            </c:strRef>
          </c:cat>
          <c:val>
            <c:numRef>
              <c:f>'Temps de travaux des cultures'!$H$5:$H$30</c:f>
              <c:numCache/>
            </c:numRef>
          </c:val>
        </c:ser>
        <c:overlap val="100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115198"/>
        <c:crosses val="autoZero"/>
        <c:auto val="0"/>
        <c:lblOffset val="10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22375"/>
          <c:w val="0.1045"/>
          <c:h val="0.28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travaux g?n?raux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92"/>
          <c:y val="0.16075"/>
          <c:w val="0.54225"/>
          <c:h val="0.80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('Temps de travaux généraux'!$C$4:$E$4,'Temps de travaux généraux'!$F$4)</c:f>
              <c:strCache/>
            </c:strRef>
          </c:cat>
          <c:val>
            <c:numRef>
              <c:f>('Temps de travaux généraux'!$C$32:$E$32,'Temps de travaux généraux'!$G$32)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75"/>
          <c:y val="0.12225"/>
          <c:w val="0.12125"/>
          <c:h val="0.23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temps de travail totaux sur l'exploitation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715"/>
          <c:y val="0.32"/>
          <c:w val="0.859"/>
          <c:h val="0.50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('Récapitulatif des temps globaux'!$C$4,'Récapitulatif des temps globaux'!$F$4,'Récapitulatif des temps globaux'!$I$4)</c:f>
              <c:strCache/>
            </c:strRef>
          </c:cat>
          <c:val>
            <c:numRef>
              <c:f>('Récapitulatif des temps globaux'!$C$33,'Récapitulatif des temps globaux'!$F$33,'Récapitulatif des temps globaux'!$I$33)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18475"/>
          <c:w val="0.105"/>
          <c:h val="0.20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travail totaux sur l'exploitation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6575"/>
          <c:w val="0.961"/>
          <c:h val="0.8055"/>
        </c:manualLayout>
      </c:layout>
      <c:barChart>
        <c:barDir val="col"/>
        <c:grouping val="stacked"/>
        <c:varyColors val="0"/>
        <c:ser>
          <c:idx val="0"/>
          <c:order val="0"/>
          <c:tx>
            <c:v>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globaux'!$C$7:$C$32</c:f>
              <c:numCache/>
            </c:numRef>
          </c:val>
        </c:ser>
        <c:ser>
          <c:idx val="1"/>
          <c:order val="1"/>
          <c:tx>
            <c:v>travaux g?n?raux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globaux'!$F$7:$F$32</c:f>
              <c:numCache/>
            </c:numRef>
          </c:val>
        </c:ser>
        <c:ser>
          <c:idx val="2"/>
          <c:order val="2"/>
          <c:tx>
            <c:v>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des temps globaux'!$A$7:$A$32</c:f>
              <c:strCache/>
            </c:strRef>
          </c:cat>
          <c:val>
            <c:numRef>
              <c:f>'Récapitulatif des temps globaux'!$I$7:$I$32</c:f>
              <c:numCache/>
            </c:numRef>
          </c:val>
        </c:ser>
        <c:overlap val="100"/>
        <c:axId val="32900843"/>
        <c:axId val="27672132"/>
      </c:bar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72132"/>
        <c:crosses val="autoZero"/>
        <c:auto val="0"/>
        <c:lblOffset val="100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900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2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des divers co?ts de production (en d?penses effectives)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175"/>
          <c:w val="0.9725"/>
          <c:h val="0.94825"/>
        </c:manualLayout>
      </c:layout>
      <c:barChart>
        <c:barDir val="col"/>
        <c:grouping val="stacked"/>
        <c:varyColors val="0"/>
        <c:ser>
          <c:idx val="0"/>
          <c:order val="0"/>
          <c:tx>
            <c:v>co?t main d'oeuvre salari?e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agric.'!$D$5:$D$30</c:f>
              <c:numCache/>
            </c:numRef>
          </c:val>
        </c:ser>
        <c:ser>
          <c:idx val="1"/>
          <c:order val="1"/>
          <c:tx>
            <c:v>co?t des intrants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agric.'!$E$5:$E$30</c:f>
              <c:numCache/>
            </c:numRef>
          </c:val>
        </c:ser>
        <c:ser>
          <c:idx val="2"/>
          <c:order val="2"/>
          <c:tx>
            <c:v>co?t de l'eau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agric.'!$F$5:$F$30</c:f>
              <c:numCache/>
            </c:numRef>
          </c:val>
        </c:ser>
        <c:ser>
          <c:idx val="4"/>
          <c:order val="3"/>
          <c:tx>
            <c:v>co?ts autres cultures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agric.'!$G$5:$G$30</c:f>
              <c:numCache/>
            </c:numRef>
          </c:val>
        </c:ser>
        <c:ser>
          <c:idx val="5"/>
          <c:order val="4"/>
          <c:tx>
            <c:v>co?t alimentation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agric.'!$H$5:$H$30</c:f>
              <c:numCache/>
            </c:numRef>
          </c:val>
        </c:ser>
        <c:ser>
          <c:idx val="3"/>
          <c:order val="5"/>
          <c:tx>
            <c:v>co?ts autres ?levage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'Récapitulatif coût prod. agric.'!$A$5:$A$30</c:f>
              <c:strCache/>
            </c:strRef>
          </c:cat>
          <c:val>
            <c:numRef>
              <c:f>'Récapitulatif coût prod. agric.'!$I$5:$I$30</c:f>
              <c:numCache/>
            </c:numRef>
          </c:val>
        </c:ser>
        <c:overlap val="100"/>
        <c:axId val="47722597"/>
        <c:axId val="26850190"/>
      </c:bar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850190"/>
        <c:crosses val="autoZero"/>
        <c:auto val="0"/>
        <c:lblOffset val="100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22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"/>
          <c:y val="0.306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des co?ts de production (d?penses effectives)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6125"/>
          <c:y val="0.253"/>
          <c:w val="0.76575"/>
          <c:h val="0.5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'Récapitulatif coût prod. agric.'!$D$4:$I$4</c:f>
              <c:strCache/>
            </c:strRef>
          </c:cat>
          <c:val>
            <c:numRef>
              <c:f>'Récapitulatif coût prod. agric.'!$D$31:$I$31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 sur le palmier dattier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75"/>
          <c:y val="0.1725"/>
          <c:w val="0.60525"/>
          <c:h val="0.76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cultures'!$C$31:$H$31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cultures'!$C$3:$H$3</c:f>
              <c:strCache/>
            </c:strRef>
          </c:cat>
          <c:val>
            <c:numRef>
              <c:f>'Temps de travaux des cultures'!$E$31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25"/>
          <c:y val="0.15525"/>
          <c:w val="0.1015"/>
          <c:h val="0.37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
sur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04456"/>
        <c:crosses val="autoZero"/>
        <c:auto val="0"/>
        <c:lblOffset val="100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3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
sur...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du temps de travail
sur ...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p?pini?re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pr?paration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plantation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entretien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r?colte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divers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20242"/>
        <c:crosses val="autoZero"/>
        <c:auto val="0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38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R?partition annuelle du temps de travail
sur...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'Temps de travaux des cultures'!#REF!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'Temps de travaux des cultures'!#REF!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du volume d'eau d'irrigation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125"/>
          <c:w val="0.96025"/>
          <c:h val="0.87525"/>
        </c:manualLayout>
      </c:layout>
      <c:barChart>
        <c:barDir val="col"/>
        <c:grouping val="stacked"/>
        <c:varyColors val="0"/>
        <c:ser>
          <c:idx val="0"/>
          <c:order val="0"/>
          <c:tx>
            <c:v>tour d'eau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d''irrigation'!$G$6:$G$31</c:f>
              <c:numCache/>
            </c:numRef>
          </c:val>
        </c:ser>
        <c:ser>
          <c:idx val="1"/>
          <c:order val="1"/>
          <c:tx>
            <c:v>puits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'Volume d''eau d''irrigation'!$A$6:$A$31</c:f>
              <c:strCache/>
            </c:strRef>
          </c:cat>
          <c:val>
            <c:numRef>
              <c:f>'Volume d''eau d''irrigation'!$J$6:$J$31</c:f>
              <c:numCache/>
            </c:numRef>
          </c:val>
        </c:ser>
        <c:overlap val="100"/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5440732"/>
        <c:crosses val="autoZero"/>
        <c:auto val="0"/>
        <c:lblOffset val="100"/>
        <c:noMultiLvlLbl val="0"/>
      </c:catAx>
      <c:valAx>
        <c:axId val="354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volume d'eau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0555"/>
          <c:w val="0.07975"/>
          <c:h val="0.10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 la production et vente de lait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9"/>
          <c:w val="0.9205"/>
          <c:h val="0.85075"/>
        </c:manualLayout>
      </c:layout>
      <c:lineChart>
        <c:grouping val="standard"/>
        <c:varyColors val="0"/>
        <c:ser>
          <c:idx val="1"/>
          <c:order val="0"/>
          <c:tx>
            <c:v>production de lait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lait'!$C$6:$C$31</c:f>
              <c:numCache/>
            </c:numRef>
          </c:val>
          <c:smooth val="0"/>
        </c:ser>
        <c:ser>
          <c:idx val="2"/>
          <c:order val="1"/>
          <c:tx>
            <c:v>Production vendue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lait'!$G$6:$G$31</c:f>
              <c:numCache/>
            </c:numRef>
          </c:val>
          <c:smooth val="0"/>
        </c:ser>
        <c:marker val="1"/>
        <c:axId val="50531133"/>
        <c:axId val="52127014"/>
      </c:lineChart>
      <c:lineChart>
        <c:grouping val="standard"/>
        <c:varyColors val="0"/>
        <c:ser>
          <c:idx val="0"/>
          <c:order val="2"/>
          <c:tx>
            <c:v>Valeur de la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'Production du lait'!$A$6:$A$31</c:f>
              <c:strCache/>
            </c:strRef>
          </c:cat>
          <c:val>
            <c:numRef>
              <c:f>'Production du lait'!$I$6:$I$31</c:f>
              <c:numCache/>
            </c:numRef>
          </c:val>
          <c:smooth val="0"/>
        </c:ser>
        <c:marker val="1"/>
        <c:axId val="66489943"/>
        <c:axId val="61538576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27014"/>
        <c:crosses val="autoZero"/>
        <c:auto val="0"/>
        <c:lblOffset val="100"/>
        <c:noMultiLvlLbl val="0"/>
      </c:catAx>
      <c:valAx>
        <c:axId val="52127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litres de lait par quinzaine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31133"/>
        <c:crossesAt val="1"/>
        <c:crossBetween val="between"/>
        <c:dispUnits/>
      </c:valAx>
      <c:catAx>
        <c:axId val="66489943"/>
        <c:scaling>
          <c:orientation val="minMax"/>
        </c:scaling>
        <c:axPos val="b"/>
        <c:delete val="1"/>
        <c:majorTickMark val="in"/>
        <c:minorTickMark val="none"/>
        <c:tickLblPos val="nextTo"/>
        <c:crossAx val="61538576"/>
        <c:crosses val="autoZero"/>
        <c:auto val="0"/>
        <c:lblOffset val="100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dinars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899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5"/>
          <c:y val="0.32175"/>
          <c:w val="0.22825"/>
          <c:h val="0.178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Evolution annuelle des temps de travaux g?n?raux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25"/>
          <c:w val="0.9555"/>
          <c:h val="0.8725"/>
        </c:manualLayout>
      </c:layout>
      <c:barChart>
        <c:barDir val="col"/>
        <c:grouping val="stacked"/>
        <c:varyColors val="0"/>
        <c:ser>
          <c:idx val="0"/>
          <c:order val="0"/>
          <c:tx>
            <c:v>irrigation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généraux'!$C$6:$C$31</c:f>
              <c:numCache/>
            </c:numRef>
          </c:val>
        </c:ser>
        <c:ser>
          <c:idx val="1"/>
          <c:order val="1"/>
          <c:tx>
            <c:v>travail du sol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généraux'!$D$6:$D$31</c:f>
              <c:numCache/>
            </c:numRef>
          </c:val>
        </c:ser>
        <c:ser>
          <c:idx val="2"/>
          <c:order val="2"/>
          <c:tx>
            <c:v>d?sherbage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généraux'!$E$6:$E$31</c:f>
              <c:numCache/>
            </c:numRef>
          </c:val>
        </c:ser>
        <c:ser>
          <c:idx val="3"/>
          <c:order val="3"/>
          <c:tx>
            <c:v>autres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'Temps de travaux généraux'!$A$6:$A$31</c:f>
              <c:strCache/>
            </c:strRef>
          </c:cat>
          <c:val>
            <c:numRef>
              <c:f>'Temps de travaux généraux'!$G$6:$G$31</c:f>
              <c:numCache/>
            </c:numRef>
          </c:val>
        </c:ser>
        <c:overlap val="100"/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568730"/>
        <c:crosses val="autoZero"/>
        <c:auto val="0"/>
        <c:lblOffset val="100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heures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976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"/>
          <c:y val="0.22375"/>
          <c:w val="0.131"/>
          <c:h val="0.19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9525</xdr:rowOff>
    </xdr:from>
    <xdr:to>
      <xdr:col>10</xdr:col>
      <xdr:colOff>723900</xdr:colOff>
      <xdr:row>49</xdr:row>
      <xdr:rowOff>190500</xdr:rowOff>
    </xdr:to>
    <xdr:graphicFrame>
      <xdr:nvGraphicFramePr>
        <xdr:cNvPr id="1" name="Chart 4"/>
        <xdr:cNvGraphicFramePr/>
      </xdr:nvGraphicFramePr>
      <xdr:xfrm>
        <a:off x="0" y="6553200"/>
        <a:ext cx="81534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142875</xdr:rowOff>
    </xdr:from>
    <xdr:to>
      <xdr:col>10</xdr:col>
      <xdr:colOff>723900</xdr:colOff>
      <xdr:row>64</xdr:row>
      <xdr:rowOff>85725</xdr:rowOff>
    </xdr:to>
    <xdr:graphicFrame>
      <xdr:nvGraphicFramePr>
        <xdr:cNvPr id="2" name="Chart 5"/>
        <xdr:cNvGraphicFramePr/>
      </xdr:nvGraphicFramePr>
      <xdr:xfrm>
        <a:off x="0" y="10287000"/>
        <a:ext cx="8153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3" name="Chart 6"/>
        <xdr:cNvGraphicFramePr/>
      </xdr:nvGraphicFramePr>
      <xdr:xfrm>
        <a:off x="8915400" y="6343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4" name="Chart 7"/>
        <xdr:cNvGraphicFramePr/>
      </xdr:nvGraphicFramePr>
      <xdr:xfrm>
        <a:off x="8915400" y="6343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5" name="Chart 8"/>
        <xdr:cNvGraphicFramePr/>
      </xdr:nvGraphicFramePr>
      <xdr:xfrm>
        <a:off x="8915400" y="6343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31</xdr:row>
      <xdr:rowOff>0</xdr:rowOff>
    </xdr:from>
    <xdr:to>
      <xdr:col>12</xdr:col>
      <xdr:colOff>0</xdr:colOff>
      <xdr:row>31</xdr:row>
      <xdr:rowOff>0</xdr:rowOff>
    </xdr:to>
    <xdr:graphicFrame>
      <xdr:nvGraphicFramePr>
        <xdr:cNvPr id="6" name="Chart 9"/>
        <xdr:cNvGraphicFramePr/>
      </xdr:nvGraphicFramePr>
      <xdr:xfrm>
        <a:off x="8915400" y="6343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66675</xdr:rowOff>
    </xdr:from>
    <xdr:to>
      <xdr:col>10</xdr:col>
      <xdr:colOff>838200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9050" y="9134475"/>
        <a:ext cx="93916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161925</xdr:rowOff>
    </xdr:from>
    <xdr:to>
      <xdr:col>9</xdr:col>
      <xdr:colOff>695325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504825" y="6800850"/>
        <a:ext cx="8162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9</xdr:col>
      <xdr:colOff>828675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0" y="5495925"/>
        <a:ext cx="83724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28575</xdr:rowOff>
    </xdr:from>
    <xdr:to>
      <xdr:col>10</xdr:col>
      <xdr:colOff>0</xdr:colOff>
      <xdr:row>71</xdr:row>
      <xdr:rowOff>114300</xdr:rowOff>
    </xdr:to>
    <xdr:graphicFrame>
      <xdr:nvGraphicFramePr>
        <xdr:cNvPr id="2" name="Chart 4"/>
        <xdr:cNvGraphicFramePr/>
      </xdr:nvGraphicFramePr>
      <xdr:xfrm>
        <a:off x="0" y="9020175"/>
        <a:ext cx="83820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123825</xdr:rowOff>
    </xdr:from>
    <xdr:to>
      <xdr:col>14</xdr:col>
      <xdr:colOff>0</xdr:colOff>
      <xdr:row>77</xdr:row>
      <xdr:rowOff>104775</xdr:rowOff>
    </xdr:to>
    <xdr:graphicFrame>
      <xdr:nvGraphicFramePr>
        <xdr:cNvPr id="1" name="Chart 1"/>
        <xdr:cNvGraphicFramePr/>
      </xdr:nvGraphicFramePr>
      <xdr:xfrm>
        <a:off x="28575" y="10896600"/>
        <a:ext cx="10677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104775</xdr:rowOff>
    </xdr:from>
    <xdr:to>
      <xdr:col>14</xdr:col>
      <xdr:colOff>0</xdr:colOff>
      <xdr:row>57</xdr:row>
      <xdr:rowOff>152400</xdr:rowOff>
    </xdr:to>
    <xdr:graphicFrame>
      <xdr:nvGraphicFramePr>
        <xdr:cNvPr id="2" name="Chart 2"/>
        <xdr:cNvGraphicFramePr/>
      </xdr:nvGraphicFramePr>
      <xdr:xfrm>
        <a:off x="28575" y="6829425"/>
        <a:ext cx="106775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85725</xdr:rowOff>
    </xdr:from>
    <xdr:to>
      <xdr:col>10</xdr:col>
      <xdr:colOff>962025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0" y="8820150"/>
        <a:ext cx="99155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10</xdr:col>
      <xdr:colOff>962025</xdr:colOff>
      <xdr:row>54</xdr:row>
      <xdr:rowOff>219075</xdr:rowOff>
    </xdr:to>
    <xdr:graphicFrame>
      <xdr:nvGraphicFramePr>
        <xdr:cNvPr id="2" name="Chart 2"/>
        <xdr:cNvGraphicFramePr/>
      </xdr:nvGraphicFramePr>
      <xdr:xfrm>
        <a:off x="0" y="12525375"/>
        <a:ext cx="9915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tabSelected="1" defaultGridColor="0" zoomScale="85" zoomScaleNormal="85" colorId="37" workbookViewId="0" topLeftCell="A1">
      <pane ySplit="4" topLeftCell="MZI5" activePane="bottomLeft" state="frozen"/>
      <selection pane="topLeft" activeCell="A2" sqref="A2"/>
      <selection pane="bottomLeft" activeCell="A1" sqref="A1"/>
    </sheetView>
  </sheetViews>
  <sheetFormatPr defaultColWidth="11.00390625" defaultRowHeight="15.75" customHeight="1"/>
  <cols>
    <col min="1" max="2" width="9.75390625" style="7" customWidth="1"/>
    <col min="3" max="8" width="9.75390625" style="4" customWidth="1"/>
    <col min="9" max="9" width="9.75390625" style="7" customWidth="1"/>
    <col min="10" max="16384" width="9.75390625" style="4" customWidth="1"/>
  </cols>
  <sheetData>
    <row r="1" spans="1:9" ht="15.75" customHeight="1">
      <c r="A1" s="1" t="s">
        <v>174</v>
      </c>
      <c r="B1" s="2"/>
      <c r="C1" s="3"/>
      <c r="E1" s="5"/>
      <c r="F1" s="6" t="s">
        <v>175</v>
      </c>
      <c r="G1" s="5"/>
      <c r="I1" s="2"/>
    </row>
    <row r="2" spans="1:9" ht="27" customHeight="1" thickBot="1">
      <c r="A2" s="1" t="s">
        <v>176</v>
      </c>
      <c r="C2" s="3"/>
      <c r="D2" s="8" t="s">
        <v>177</v>
      </c>
      <c r="E2" s="9" t="s">
        <v>178</v>
      </c>
      <c r="H2" s="5"/>
      <c r="I2" s="2"/>
    </row>
    <row r="3" spans="1:11" ht="15.75" customHeight="1">
      <c r="A3" s="10" t="s">
        <v>179</v>
      </c>
      <c r="B3" s="11" t="s">
        <v>180</v>
      </c>
      <c r="C3" s="12" t="s">
        <v>181</v>
      </c>
      <c r="D3" s="13" t="s">
        <v>182</v>
      </c>
      <c r="E3" s="13" t="s">
        <v>183</v>
      </c>
      <c r="F3" s="13" t="s">
        <v>184</v>
      </c>
      <c r="G3" s="13" t="s">
        <v>185</v>
      </c>
      <c r="H3" s="13" t="s">
        <v>186</v>
      </c>
      <c r="I3" s="11" t="s">
        <v>187</v>
      </c>
      <c r="J3" s="14" t="s">
        <v>188</v>
      </c>
      <c r="K3" s="15"/>
    </row>
    <row r="4" spans="1:11" ht="15.75" customHeight="1" thickBot="1">
      <c r="A4" s="16"/>
      <c r="B4" s="17"/>
      <c r="C4" s="18"/>
      <c r="D4" s="19"/>
      <c r="E4" s="19"/>
      <c r="F4" s="19"/>
      <c r="G4" s="19"/>
      <c r="H4" s="19"/>
      <c r="I4" s="17"/>
      <c r="J4" s="20" t="s">
        <v>189</v>
      </c>
      <c r="K4" s="21" t="s">
        <v>190</v>
      </c>
    </row>
    <row r="5" spans="1:11" ht="15.75" customHeight="1">
      <c r="A5" s="22" t="s">
        <v>191</v>
      </c>
      <c r="B5" s="23" t="s">
        <v>192</v>
      </c>
      <c r="C5" s="22"/>
      <c r="D5" s="24"/>
      <c r="E5" s="24"/>
      <c r="F5" s="24">
        <v>1</v>
      </c>
      <c r="G5" s="24"/>
      <c r="H5" s="24">
        <v>4</v>
      </c>
      <c r="I5" s="25">
        <f aca="true" t="shared" si="0" ref="I5:I31">SUM(C5:H5)</f>
        <v>5</v>
      </c>
      <c r="J5" s="26"/>
      <c r="K5" s="27"/>
    </row>
    <row r="6" spans="1:11" ht="15.75" customHeight="1" thickBot="1">
      <c r="A6" s="28"/>
      <c r="B6" s="20" t="s">
        <v>193</v>
      </c>
      <c r="C6" s="28"/>
      <c r="D6" s="20"/>
      <c r="E6" s="29"/>
      <c r="F6" s="20"/>
      <c r="G6" s="20"/>
      <c r="H6" s="20">
        <v>10</v>
      </c>
      <c r="I6" s="30">
        <f t="shared" si="0"/>
        <v>10</v>
      </c>
      <c r="J6" s="20"/>
      <c r="K6" s="31"/>
    </row>
    <row r="7" spans="1:11" ht="15.75" customHeight="1">
      <c r="A7" s="32" t="s">
        <v>194</v>
      </c>
      <c r="B7" s="33" t="s">
        <v>195</v>
      </c>
      <c r="C7" s="32"/>
      <c r="D7" s="33"/>
      <c r="E7" s="34"/>
      <c r="F7" s="33"/>
      <c r="G7" s="33"/>
      <c r="H7" s="33">
        <v>16</v>
      </c>
      <c r="I7" s="35">
        <f t="shared" si="0"/>
        <v>16</v>
      </c>
      <c r="J7" s="26">
        <v>8</v>
      </c>
      <c r="K7" s="27">
        <v>0</v>
      </c>
    </row>
    <row r="8" spans="1:11" ht="15.75" customHeight="1" thickBot="1">
      <c r="A8" s="28"/>
      <c r="B8" s="20" t="s">
        <v>196</v>
      </c>
      <c r="C8" s="28"/>
      <c r="D8" s="20"/>
      <c r="E8" s="20"/>
      <c r="F8" s="20"/>
      <c r="G8" s="20"/>
      <c r="H8" s="20"/>
      <c r="I8" s="30">
        <f t="shared" si="0"/>
        <v>0</v>
      </c>
      <c r="J8" s="20"/>
      <c r="K8" s="31"/>
    </row>
    <row r="9" spans="1:11" ht="15.75" customHeight="1">
      <c r="A9" s="32" t="s">
        <v>197</v>
      </c>
      <c r="B9" s="33" t="s">
        <v>198</v>
      </c>
      <c r="C9" s="32"/>
      <c r="D9" s="33"/>
      <c r="E9" s="33"/>
      <c r="F9" s="33"/>
      <c r="G9" s="33"/>
      <c r="H9" s="33"/>
      <c r="I9" s="35">
        <f t="shared" si="0"/>
        <v>0</v>
      </c>
      <c r="J9" s="26"/>
      <c r="K9" s="27"/>
    </row>
    <row r="10" spans="1:11" ht="15.75" customHeight="1" thickBot="1">
      <c r="A10" s="32"/>
      <c r="B10" s="33" t="s">
        <v>199</v>
      </c>
      <c r="C10" s="36"/>
      <c r="D10" s="26"/>
      <c r="E10" s="26"/>
      <c r="F10" s="26"/>
      <c r="G10" s="26"/>
      <c r="H10" s="26"/>
      <c r="I10" s="37">
        <f t="shared" si="0"/>
        <v>0</v>
      </c>
      <c r="J10" s="26"/>
      <c r="K10" s="27"/>
    </row>
    <row r="11" spans="1:11" ht="15.75" customHeight="1">
      <c r="A11" s="22" t="s">
        <v>200</v>
      </c>
      <c r="B11" s="24" t="s">
        <v>201</v>
      </c>
      <c r="C11" s="22"/>
      <c r="D11" s="24"/>
      <c r="E11" s="24">
        <v>5</v>
      </c>
      <c r="F11" s="24"/>
      <c r="G11" s="24"/>
      <c r="H11" s="24"/>
      <c r="I11" s="25">
        <f t="shared" si="0"/>
        <v>5</v>
      </c>
      <c r="J11" s="24"/>
      <c r="K11" s="38"/>
    </row>
    <row r="12" spans="1:11" ht="15.75" customHeight="1" thickBot="1">
      <c r="A12" s="32"/>
      <c r="B12" s="33" t="s">
        <v>202</v>
      </c>
      <c r="C12" s="32"/>
      <c r="D12" s="33"/>
      <c r="E12" s="33"/>
      <c r="F12" s="33">
        <v>3</v>
      </c>
      <c r="G12" s="33"/>
      <c r="H12" s="33"/>
      <c r="I12" s="35">
        <f t="shared" si="0"/>
        <v>3</v>
      </c>
      <c r="J12" s="26"/>
      <c r="K12" s="27"/>
    </row>
    <row r="13" spans="1:11" ht="15.75" customHeight="1">
      <c r="A13" s="22" t="s">
        <v>203</v>
      </c>
      <c r="B13" s="24" t="s">
        <v>204</v>
      </c>
      <c r="C13" s="22"/>
      <c r="D13" s="24"/>
      <c r="E13" s="24"/>
      <c r="F13" s="24"/>
      <c r="G13" s="24">
        <v>3</v>
      </c>
      <c r="H13" s="24"/>
      <c r="I13" s="25">
        <f t="shared" si="0"/>
        <v>3</v>
      </c>
      <c r="J13" s="24"/>
      <c r="K13" s="38"/>
    </row>
    <row r="14" spans="1:11" ht="15.75" customHeight="1" thickBot="1">
      <c r="A14" s="32"/>
      <c r="B14" s="33" t="s">
        <v>205</v>
      </c>
      <c r="C14" s="32"/>
      <c r="D14" s="33"/>
      <c r="E14" s="33">
        <v>4</v>
      </c>
      <c r="F14" s="33"/>
      <c r="G14" s="33"/>
      <c r="H14" s="33"/>
      <c r="I14" s="35">
        <f t="shared" si="0"/>
        <v>4</v>
      </c>
      <c r="J14" s="26">
        <v>4</v>
      </c>
      <c r="K14" s="27">
        <v>0</v>
      </c>
    </row>
    <row r="15" spans="1:11" ht="15.75" customHeight="1">
      <c r="A15" s="22" t="s">
        <v>206</v>
      </c>
      <c r="B15" s="24" t="s">
        <v>207</v>
      </c>
      <c r="C15" s="22"/>
      <c r="D15" s="24"/>
      <c r="E15" s="24">
        <v>4</v>
      </c>
      <c r="F15" s="24"/>
      <c r="G15" s="24"/>
      <c r="H15" s="24"/>
      <c r="I15" s="25">
        <f t="shared" si="0"/>
        <v>4</v>
      </c>
      <c r="J15" s="24">
        <v>4</v>
      </c>
      <c r="K15" s="38">
        <v>0</v>
      </c>
    </row>
    <row r="16" spans="1:11" ht="15.75" customHeight="1">
      <c r="A16" s="32"/>
      <c r="B16" s="33" t="s">
        <v>208</v>
      </c>
      <c r="C16" s="32"/>
      <c r="D16" s="33"/>
      <c r="E16" s="33"/>
      <c r="F16" s="33"/>
      <c r="G16" s="33"/>
      <c r="H16" s="33"/>
      <c r="I16" s="35">
        <f t="shared" si="0"/>
        <v>0</v>
      </c>
      <c r="J16" s="26"/>
      <c r="K16" s="27"/>
    </row>
    <row r="17" spans="1:11" ht="15.75" customHeight="1" thickBot="1">
      <c r="A17" s="28"/>
      <c r="B17" s="20" t="s">
        <v>209</v>
      </c>
      <c r="C17" s="28"/>
      <c r="D17" s="20"/>
      <c r="E17" s="20"/>
      <c r="F17" s="20"/>
      <c r="G17" s="20"/>
      <c r="H17" s="20"/>
      <c r="I17" s="30">
        <f t="shared" si="0"/>
        <v>0</v>
      </c>
      <c r="J17" s="20"/>
      <c r="K17" s="31"/>
    </row>
    <row r="18" spans="1:11" ht="15.75" customHeight="1">
      <c r="A18" s="32" t="s">
        <v>210</v>
      </c>
      <c r="B18" s="33" t="s">
        <v>211</v>
      </c>
      <c r="C18" s="32"/>
      <c r="D18" s="33"/>
      <c r="E18" s="33"/>
      <c r="F18" s="33"/>
      <c r="G18" s="33"/>
      <c r="H18" s="33"/>
      <c r="I18" s="35">
        <f t="shared" si="0"/>
        <v>0</v>
      </c>
      <c r="J18" s="26"/>
      <c r="K18" s="27"/>
    </row>
    <row r="19" spans="1:11" ht="15.75" customHeight="1" thickBot="1">
      <c r="A19" s="28"/>
      <c r="B19" s="20" t="s">
        <v>0</v>
      </c>
      <c r="C19" s="28"/>
      <c r="D19" s="20"/>
      <c r="E19" s="20"/>
      <c r="F19" s="20"/>
      <c r="G19" s="20"/>
      <c r="H19" s="20"/>
      <c r="I19" s="30">
        <f t="shared" si="0"/>
        <v>0</v>
      </c>
      <c r="J19" s="20"/>
      <c r="K19" s="31"/>
    </row>
    <row r="20" spans="1:11" ht="15.75" customHeight="1">
      <c r="A20" s="32" t="s">
        <v>1</v>
      </c>
      <c r="B20" s="33" t="s">
        <v>2</v>
      </c>
      <c r="C20" s="32"/>
      <c r="D20" s="33"/>
      <c r="E20" s="33"/>
      <c r="F20" s="33"/>
      <c r="G20" s="33"/>
      <c r="H20" s="33"/>
      <c r="I20" s="35">
        <f t="shared" si="0"/>
        <v>0</v>
      </c>
      <c r="J20" s="26"/>
      <c r="K20" s="27"/>
    </row>
    <row r="21" spans="1:11" ht="15.75" customHeight="1" thickBot="1">
      <c r="A21" s="32"/>
      <c r="B21" s="33" t="s">
        <v>3</v>
      </c>
      <c r="C21" s="36"/>
      <c r="D21" s="26"/>
      <c r="E21" s="26"/>
      <c r="F21" s="26"/>
      <c r="G21" s="26"/>
      <c r="H21" s="26"/>
      <c r="I21" s="37">
        <f t="shared" si="0"/>
        <v>0</v>
      </c>
      <c r="J21" s="26"/>
      <c r="K21" s="27"/>
    </row>
    <row r="22" spans="1:11" ht="15.75" customHeight="1">
      <c r="A22" s="22" t="s">
        <v>4</v>
      </c>
      <c r="B22" s="24" t="s">
        <v>5</v>
      </c>
      <c r="C22" s="22"/>
      <c r="D22" s="24"/>
      <c r="E22" s="24"/>
      <c r="F22" s="24"/>
      <c r="G22" s="24"/>
      <c r="H22" s="24"/>
      <c r="I22" s="25">
        <f t="shared" si="0"/>
        <v>0</v>
      </c>
      <c r="J22" s="24"/>
      <c r="K22" s="38"/>
    </row>
    <row r="23" spans="1:11" ht="15.75" customHeight="1" thickBot="1">
      <c r="A23" s="32"/>
      <c r="B23" s="33" t="s">
        <v>6</v>
      </c>
      <c r="C23" s="32"/>
      <c r="D23" s="33"/>
      <c r="E23" s="33"/>
      <c r="F23" s="33"/>
      <c r="G23" s="33"/>
      <c r="H23" s="33"/>
      <c r="I23" s="35">
        <f t="shared" si="0"/>
        <v>0</v>
      </c>
      <c r="J23" s="26"/>
      <c r="K23" s="27"/>
    </row>
    <row r="24" spans="1:11" ht="15.75" customHeight="1">
      <c r="A24" s="22" t="s">
        <v>7</v>
      </c>
      <c r="B24" s="24" t="s">
        <v>8</v>
      </c>
      <c r="C24" s="22"/>
      <c r="D24" s="24"/>
      <c r="E24" s="24"/>
      <c r="F24" s="24"/>
      <c r="G24" s="24"/>
      <c r="H24" s="24"/>
      <c r="I24" s="25">
        <f t="shared" si="0"/>
        <v>0</v>
      </c>
      <c r="J24" s="24"/>
      <c r="K24" s="38"/>
    </row>
    <row r="25" spans="1:11" ht="15.75" customHeight="1" thickBot="1">
      <c r="A25" s="32"/>
      <c r="B25" s="33" t="s">
        <v>9</v>
      </c>
      <c r="C25" s="32"/>
      <c r="D25" s="33"/>
      <c r="E25" s="33"/>
      <c r="F25" s="33"/>
      <c r="G25" s="33"/>
      <c r="H25" s="33"/>
      <c r="I25" s="35">
        <f t="shared" si="0"/>
        <v>0</v>
      </c>
      <c r="J25" s="26"/>
      <c r="K25" s="27"/>
    </row>
    <row r="26" spans="1:11" ht="15.75" customHeight="1">
      <c r="A26" s="22" t="s">
        <v>10</v>
      </c>
      <c r="B26" s="24" t="s">
        <v>11</v>
      </c>
      <c r="C26" s="22"/>
      <c r="D26" s="24"/>
      <c r="E26" s="24"/>
      <c r="F26" s="24"/>
      <c r="G26" s="24"/>
      <c r="H26" s="24"/>
      <c r="I26" s="25">
        <f t="shared" si="0"/>
        <v>0</v>
      </c>
      <c r="J26" s="24"/>
      <c r="K26" s="38"/>
    </row>
    <row r="27" spans="1:11" ht="15.75" customHeight="1">
      <c r="A27" s="32"/>
      <c r="B27" s="33" t="s">
        <v>12</v>
      </c>
      <c r="C27" s="32"/>
      <c r="D27" s="33"/>
      <c r="E27" s="33"/>
      <c r="F27" s="33"/>
      <c r="G27" s="33"/>
      <c r="H27" s="33"/>
      <c r="I27" s="35">
        <f t="shared" si="0"/>
        <v>0</v>
      </c>
      <c r="J27" s="26"/>
      <c r="K27" s="27"/>
    </row>
    <row r="28" spans="1:11" ht="15.75" customHeight="1" thickBot="1">
      <c r="A28" s="28"/>
      <c r="B28" s="20" t="s">
        <v>13</v>
      </c>
      <c r="C28" s="28"/>
      <c r="D28" s="20"/>
      <c r="E28" s="20"/>
      <c r="F28" s="20"/>
      <c r="G28" s="20"/>
      <c r="H28" s="20"/>
      <c r="I28" s="30">
        <f t="shared" si="0"/>
        <v>0</v>
      </c>
      <c r="J28" s="20"/>
      <c r="K28" s="31"/>
    </row>
    <row r="29" spans="1:11" ht="15.75" customHeight="1">
      <c r="A29" s="32" t="s">
        <v>14</v>
      </c>
      <c r="B29" s="33" t="s">
        <v>15</v>
      </c>
      <c r="C29" s="32"/>
      <c r="D29" s="33"/>
      <c r="E29" s="33"/>
      <c r="F29" s="33"/>
      <c r="G29" s="33"/>
      <c r="H29" s="33"/>
      <c r="I29" s="35">
        <f t="shared" si="0"/>
        <v>0</v>
      </c>
      <c r="J29" s="26"/>
      <c r="K29" s="27"/>
    </row>
    <row r="30" spans="1:11" ht="15.75" customHeight="1" thickBot="1">
      <c r="A30" s="28"/>
      <c r="B30" s="20" t="s">
        <v>16</v>
      </c>
      <c r="C30" s="28"/>
      <c r="D30" s="20"/>
      <c r="E30" s="20"/>
      <c r="F30" s="20"/>
      <c r="G30" s="20"/>
      <c r="H30" s="20"/>
      <c r="I30" s="30">
        <f t="shared" si="0"/>
        <v>0</v>
      </c>
      <c r="J30" s="20"/>
      <c r="K30" s="31"/>
    </row>
    <row r="31" spans="1:11" ht="15.75" customHeight="1" thickBot="1">
      <c r="A31" s="39" t="s">
        <v>187</v>
      </c>
      <c r="B31" s="40"/>
      <c r="C31" s="28">
        <f aca="true" t="shared" si="1" ref="C31:H31">SUM(C5:C30)</f>
        <v>0</v>
      </c>
      <c r="D31" s="20">
        <f t="shared" si="1"/>
        <v>0</v>
      </c>
      <c r="E31" s="20">
        <f t="shared" si="1"/>
        <v>13</v>
      </c>
      <c r="F31" s="20">
        <f t="shared" si="1"/>
        <v>4</v>
      </c>
      <c r="G31" s="20">
        <f t="shared" si="1"/>
        <v>3</v>
      </c>
      <c r="H31" s="20">
        <f t="shared" si="1"/>
        <v>30</v>
      </c>
      <c r="I31" s="30">
        <f t="shared" si="0"/>
        <v>50</v>
      </c>
      <c r="J31" s="20">
        <f>SUM(J5:J30)</f>
        <v>16</v>
      </c>
      <c r="K31" s="31">
        <f>SUM(K5:K30)</f>
        <v>0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scale="7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4" width="10.75390625" style="4" customWidth="1"/>
    <col min="5" max="7" width="9.625" style="4" customWidth="1"/>
    <col min="8" max="9" width="10.75390625" style="4" customWidth="1"/>
    <col min="10" max="12" width="9.625" style="4" customWidth="1"/>
    <col min="13" max="14" width="10.75390625" style="4" customWidth="1"/>
    <col min="15" max="18" width="9.625" style="4" customWidth="1"/>
    <col min="19" max="16384" width="10.75390625" style="4" customWidth="1"/>
  </cols>
  <sheetData>
    <row r="1" spans="1:14" ht="21.75" customHeight="1">
      <c r="A1" s="41" t="s">
        <v>174</v>
      </c>
      <c r="B1" s="5"/>
      <c r="C1" s="5"/>
      <c r="D1"/>
      <c r="E1" s="6"/>
      <c r="F1" s="5"/>
      <c r="G1" s="6" t="s">
        <v>125</v>
      </c>
      <c r="H1" s="5"/>
      <c r="I1" s="5"/>
      <c r="J1" s="5"/>
      <c r="K1" s="5"/>
      <c r="L1" s="5"/>
      <c r="M1" s="5"/>
      <c r="N1" s="5"/>
    </row>
    <row r="2" spans="1:14" ht="21.75" customHeight="1" thickBot="1">
      <c r="A2" s="41" t="s">
        <v>176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</row>
    <row r="3" spans="1:18" ht="21.75" customHeight="1">
      <c r="A3" s="12"/>
      <c r="B3" s="101"/>
      <c r="C3" s="99" t="s">
        <v>126</v>
      </c>
      <c r="D3" s="99"/>
      <c r="E3" s="99"/>
      <c r="F3" s="99"/>
      <c r="G3" s="15"/>
      <c r="H3" s="99" t="s">
        <v>127</v>
      </c>
      <c r="I3" s="99"/>
      <c r="J3" s="99"/>
      <c r="K3" s="99"/>
      <c r="L3" s="15"/>
      <c r="M3" s="99" t="s">
        <v>128</v>
      </c>
      <c r="N3" s="99"/>
      <c r="O3" s="99"/>
      <c r="P3" s="15"/>
      <c r="Q3" s="164" t="s">
        <v>129</v>
      </c>
      <c r="R3" s="165"/>
    </row>
    <row r="4" spans="1:18" ht="25.5" customHeight="1" thickBot="1">
      <c r="A4" s="76" t="s">
        <v>179</v>
      </c>
      <c r="B4" s="102" t="s">
        <v>180</v>
      </c>
      <c r="C4" s="166" t="s">
        <v>130</v>
      </c>
      <c r="D4" s="167"/>
      <c r="E4" s="168" t="s">
        <v>28</v>
      </c>
      <c r="F4" s="169" t="s">
        <v>131</v>
      </c>
      <c r="G4" s="170" t="s">
        <v>41</v>
      </c>
      <c r="H4" s="171" t="s">
        <v>130</v>
      </c>
      <c r="I4" s="172"/>
      <c r="J4" s="173" t="s">
        <v>132</v>
      </c>
      <c r="K4" s="173" t="s">
        <v>133</v>
      </c>
      <c r="L4" s="174" t="s">
        <v>41</v>
      </c>
      <c r="M4" s="171" t="s">
        <v>130</v>
      </c>
      <c r="N4" s="172"/>
      <c r="O4" s="171" t="s">
        <v>190</v>
      </c>
      <c r="P4" s="170" t="s">
        <v>41</v>
      </c>
      <c r="Q4" s="168" t="s">
        <v>134</v>
      </c>
      <c r="R4" s="175" t="s">
        <v>41</v>
      </c>
    </row>
    <row r="5" spans="1:18" ht="21.75" customHeight="1">
      <c r="A5" s="22" t="s">
        <v>191</v>
      </c>
      <c r="B5" s="147" t="s">
        <v>192</v>
      </c>
      <c r="C5" s="176"/>
      <c r="D5" s="177"/>
      <c r="E5" s="81"/>
      <c r="F5" s="81"/>
      <c r="G5" s="82"/>
      <c r="H5" s="178"/>
      <c r="I5" s="178"/>
      <c r="J5" s="179"/>
      <c r="K5" s="179"/>
      <c r="L5" s="180"/>
      <c r="M5" s="181"/>
      <c r="N5" s="181"/>
      <c r="O5" s="179"/>
      <c r="P5" s="27"/>
      <c r="Q5" s="182">
        <f aca="true" t="shared" si="0" ref="Q5:Q30">SUM(E5-F5+J5-K5+O5)</f>
        <v>0</v>
      </c>
      <c r="R5" s="183">
        <f aca="true" t="shared" si="1" ref="R5:R30">SUM(G5+L5+P5)</f>
        <v>0</v>
      </c>
    </row>
    <row r="6" spans="1:18" ht="21.75" customHeight="1" thickBot="1">
      <c r="A6" s="28"/>
      <c r="B6" s="79" t="s">
        <v>193</v>
      </c>
      <c r="C6" s="184"/>
      <c r="D6" s="169"/>
      <c r="E6" s="89"/>
      <c r="F6" s="89"/>
      <c r="G6" s="90"/>
      <c r="H6" s="185"/>
      <c r="I6" s="185"/>
      <c r="J6" s="186"/>
      <c r="K6" s="186"/>
      <c r="L6" s="187"/>
      <c r="M6" s="188"/>
      <c r="N6" s="188"/>
      <c r="O6" s="186"/>
      <c r="P6" s="31"/>
      <c r="Q6" s="189">
        <f t="shared" si="0"/>
        <v>0</v>
      </c>
      <c r="R6" s="190">
        <f t="shared" si="1"/>
        <v>0</v>
      </c>
    </row>
    <row r="7" spans="1:18" ht="21.75" customHeight="1">
      <c r="A7" s="32" t="s">
        <v>194</v>
      </c>
      <c r="B7" s="153" t="s">
        <v>195</v>
      </c>
      <c r="C7" s="191"/>
      <c r="D7" s="192"/>
      <c r="E7" s="92"/>
      <c r="F7" s="92"/>
      <c r="G7" s="87"/>
      <c r="H7" s="178"/>
      <c r="I7" s="178"/>
      <c r="J7" s="179"/>
      <c r="K7" s="179"/>
      <c r="L7" s="180"/>
      <c r="M7" s="181"/>
      <c r="N7" s="181"/>
      <c r="O7" s="179"/>
      <c r="P7" s="27"/>
      <c r="Q7" s="182">
        <f t="shared" si="0"/>
        <v>0</v>
      </c>
      <c r="R7" s="183">
        <f t="shared" si="1"/>
        <v>0</v>
      </c>
    </row>
    <row r="8" spans="1:18" ht="21.75" customHeight="1" thickBot="1">
      <c r="A8" s="28"/>
      <c r="B8" s="79" t="s">
        <v>196</v>
      </c>
      <c r="C8" s="184"/>
      <c r="D8" s="169"/>
      <c r="E8" s="89"/>
      <c r="F8" s="89"/>
      <c r="G8" s="90"/>
      <c r="H8" s="185"/>
      <c r="I8" s="185"/>
      <c r="J8" s="186"/>
      <c r="K8" s="186"/>
      <c r="L8" s="187"/>
      <c r="M8" s="188"/>
      <c r="N8" s="185"/>
      <c r="O8" s="186"/>
      <c r="P8" s="31"/>
      <c r="Q8" s="189">
        <f t="shared" si="0"/>
        <v>0</v>
      </c>
      <c r="R8" s="190">
        <f t="shared" si="1"/>
        <v>0</v>
      </c>
    </row>
    <row r="9" spans="1:18" ht="21.75" customHeight="1">
      <c r="A9" s="32" t="s">
        <v>197</v>
      </c>
      <c r="B9" s="153" t="s">
        <v>198</v>
      </c>
      <c r="C9" s="191"/>
      <c r="D9" s="192"/>
      <c r="E9" s="92"/>
      <c r="F9" s="92"/>
      <c r="G9" s="87"/>
      <c r="H9" s="178"/>
      <c r="I9" s="178"/>
      <c r="J9" s="179"/>
      <c r="K9" s="179"/>
      <c r="L9" s="180"/>
      <c r="M9" s="181"/>
      <c r="N9" s="181"/>
      <c r="O9" s="179"/>
      <c r="P9" s="27"/>
      <c r="Q9" s="182">
        <f t="shared" si="0"/>
        <v>0</v>
      </c>
      <c r="R9" s="183">
        <f t="shared" si="1"/>
        <v>0</v>
      </c>
    </row>
    <row r="10" spans="1:18" ht="21.75" customHeight="1" thickBot="1">
      <c r="A10" s="32"/>
      <c r="B10" s="153" t="s">
        <v>199</v>
      </c>
      <c r="C10" s="191"/>
      <c r="D10" s="192"/>
      <c r="E10" s="92"/>
      <c r="F10" s="92"/>
      <c r="G10" s="87"/>
      <c r="H10" s="178"/>
      <c r="I10" s="178"/>
      <c r="J10" s="179"/>
      <c r="K10" s="179"/>
      <c r="L10" s="180"/>
      <c r="M10" s="181"/>
      <c r="N10" s="181"/>
      <c r="O10" s="179"/>
      <c r="P10" s="27"/>
      <c r="Q10" s="182">
        <f t="shared" si="0"/>
        <v>0</v>
      </c>
      <c r="R10" s="183">
        <f t="shared" si="1"/>
        <v>0</v>
      </c>
    </row>
    <row r="11" spans="1:18" ht="21.75" customHeight="1">
      <c r="A11" s="22" t="s">
        <v>200</v>
      </c>
      <c r="B11" s="154" t="s">
        <v>201</v>
      </c>
      <c r="C11" s="176"/>
      <c r="D11" s="177"/>
      <c r="E11" s="81"/>
      <c r="F11" s="81"/>
      <c r="G11" s="82"/>
      <c r="H11" s="193"/>
      <c r="I11" s="193"/>
      <c r="J11" s="194"/>
      <c r="K11" s="194"/>
      <c r="L11" s="38"/>
      <c r="M11" s="176"/>
      <c r="N11" s="176"/>
      <c r="O11" s="194"/>
      <c r="P11" s="38"/>
      <c r="Q11" s="195">
        <f t="shared" si="0"/>
        <v>0</v>
      </c>
      <c r="R11" s="196">
        <f t="shared" si="1"/>
        <v>0</v>
      </c>
    </row>
    <row r="12" spans="1:18" ht="21.75" customHeight="1" thickBot="1">
      <c r="A12" s="32"/>
      <c r="B12" s="153" t="s">
        <v>202</v>
      </c>
      <c r="C12" s="191"/>
      <c r="D12" s="192"/>
      <c r="E12" s="92"/>
      <c r="F12" s="92"/>
      <c r="G12" s="87"/>
      <c r="H12" s="178"/>
      <c r="I12" s="178"/>
      <c r="J12" s="179"/>
      <c r="K12" s="179"/>
      <c r="L12" s="180"/>
      <c r="M12" s="181"/>
      <c r="N12" s="181"/>
      <c r="O12" s="179"/>
      <c r="P12" s="27"/>
      <c r="Q12" s="182">
        <f t="shared" si="0"/>
        <v>0</v>
      </c>
      <c r="R12" s="183">
        <f t="shared" si="1"/>
        <v>0</v>
      </c>
    </row>
    <row r="13" spans="1:18" ht="21.75" customHeight="1">
      <c r="A13" s="22" t="s">
        <v>203</v>
      </c>
      <c r="B13" s="154" t="s">
        <v>204</v>
      </c>
      <c r="C13" s="176"/>
      <c r="D13" s="177"/>
      <c r="E13" s="81"/>
      <c r="F13" s="81"/>
      <c r="G13" s="82"/>
      <c r="H13" s="193"/>
      <c r="I13" s="193"/>
      <c r="J13" s="194"/>
      <c r="K13" s="194"/>
      <c r="L13" s="38"/>
      <c r="M13" s="176"/>
      <c r="N13" s="176"/>
      <c r="O13" s="194"/>
      <c r="P13" s="38"/>
      <c r="Q13" s="195">
        <f t="shared" si="0"/>
        <v>0</v>
      </c>
      <c r="R13" s="196">
        <f t="shared" si="1"/>
        <v>0</v>
      </c>
    </row>
    <row r="14" spans="1:18" ht="21.75" customHeight="1" thickBot="1">
      <c r="A14" s="32"/>
      <c r="B14" s="153" t="s">
        <v>205</v>
      </c>
      <c r="C14" s="191"/>
      <c r="D14" s="192"/>
      <c r="E14" s="92"/>
      <c r="F14" s="92"/>
      <c r="G14" s="87"/>
      <c r="H14" s="178"/>
      <c r="I14" s="178"/>
      <c r="J14" s="179"/>
      <c r="K14" s="179"/>
      <c r="L14" s="180"/>
      <c r="M14" s="181"/>
      <c r="N14" s="181"/>
      <c r="O14" s="179"/>
      <c r="P14" s="27"/>
      <c r="Q14" s="182">
        <f t="shared" si="0"/>
        <v>0</v>
      </c>
      <c r="R14" s="183">
        <f t="shared" si="1"/>
        <v>0</v>
      </c>
    </row>
    <row r="15" spans="1:18" ht="21.75" customHeight="1">
      <c r="A15" s="22" t="s">
        <v>206</v>
      </c>
      <c r="B15" s="154" t="s">
        <v>207</v>
      </c>
      <c r="C15" s="176"/>
      <c r="D15" s="177"/>
      <c r="E15" s="81"/>
      <c r="F15" s="81"/>
      <c r="G15" s="82"/>
      <c r="H15" s="193"/>
      <c r="I15" s="193"/>
      <c r="J15" s="194"/>
      <c r="K15" s="194"/>
      <c r="L15" s="38"/>
      <c r="M15" s="176"/>
      <c r="N15" s="176"/>
      <c r="O15" s="194"/>
      <c r="P15" s="38"/>
      <c r="Q15" s="195">
        <f t="shared" si="0"/>
        <v>0</v>
      </c>
      <c r="R15" s="196">
        <f t="shared" si="1"/>
        <v>0</v>
      </c>
    </row>
    <row r="16" spans="1:18" ht="21.75" customHeight="1">
      <c r="A16" s="32"/>
      <c r="B16" s="153" t="s">
        <v>208</v>
      </c>
      <c r="C16" s="191"/>
      <c r="D16" s="192"/>
      <c r="E16" s="92"/>
      <c r="F16" s="92"/>
      <c r="G16" s="87"/>
      <c r="H16" s="178"/>
      <c r="I16" s="178"/>
      <c r="J16" s="179"/>
      <c r="K16" s="179"/>
      <c r="L16" s="180"/>
      <c r="M16" s="181"/>
      <c r="N16" s="181"/>
      <c r="O16" s="179"/>
      <c r="P16" s="27"/>
      <c r="Q16" s="182">
        <f t="shared" si="0"/>
        <v>0</v>
      </c>
      <c r="R16" s="183">
        <f t="shared" si="1"/>
        <v>0</v>
      </c>
    </row>
    <row r="17" spans="1:18" ht="21.75" customHeight="1" thickBot="1">
      <c r="A17" s="28"/>
      <c r="B17" s="79" t="s">
        <v>209</v>
      </c>
      <c r="C17" s="184"/>
      <c r="D17" s="169"/>
      <c r="E17" s="89"/>
      <c r="F17" s="89"/>
      <c r="G17" s="90"/>
      <c r="H17" s="185"/>
      <c r="I17" s="185"/>
      <c r="J17" s="186"/>
      <c r="K17" s="186"/>
      <c r="L17" s="187"/>
      <c r="M17" s="188"/>
      <c r="N17" s="188"/>
      <c r="O17" s="186"/>
      <c r="P17" s="31"/>
      <c r="Q17" s="189">
        <f t="shared" si="0"/>
        <v>0</v>
      </c>
      <c r="R17" s="190">
        <f t="shared" si="1"/>
        <v>0</v>
      </c>
    </row>
    <row r="18" spans="1:18" ht="21.75" customHeight="1">
      <c r="A18" s="32" t="s">
        <v>210</v>
      </c>
      <c r="B18" s="153" t="s">
        <v>211</v>
      </c>
      <c r="C18" s="191"/>
      <c r="D18" s="192"/>
      <c r="E18" s="92"/>
      <c r="F18" s="92"/>
      <c r="G18" s="87"/>
      <c r="H18" s="178"/>
      <c r="I18" s="178"/>
      <c r="J18" s="179"/>
      <c r="K18" s="179"/>
      <c r="L18" s="180"/>
      <c r="M18" s="181"/>
      <c r="N18" s="181"/>
      <c r="O18" s="179"/>
      <c r="P18" s="27"/>
      <c r="Q18" s="182">
        <f t="shared" si="0"/>
        <v>0</v>
      </c>
      <c r="R18" s="183">
        <f t="shared" si="1"/>
        <v>0</v>
      </c>
    </row>
    <row r="19" spans="1:18" ht="21.75" customHeight="1" thickBot="1">
      <c r="A19" s="28"/>
      <c r="B19" s="79" t="s">
        <v>0</v>
      </c>
      <c r="C19" s="184"/>
      <c r="D19" s="169"/>
      <c r="E19" s="89"/>
      <c r="F19" s="89"/>
      <c r="G19" s="90"/>
      <c r="H19" s="185"/>
      <c r="I19" s="185"/>
      <c r="J19" s="186"/>
      <c r="K19" s="186"/>
      <c r="L19" s="187"/>
      <c r="M19" s="188"/>
      <c r="N19" s="188"/>
      <c r="O19" s="186"/>
      <c r="P19" s="31"/>
      <c r="Q19" s="189">
        <f t="shared" si="0"/>
        <v>0</v>
      </c>
      <c r="R19" s="190">
        <f t="shared" si="1"/>
        <v>0</v>
      </c>
    </row>
    <row r="20" spans="1:18" ht="21.75" customHeight="1">
      <c r="A20" s="32" t="s">
        <v>1</v>
      </c>
      <c r="B20" s="153" t="s">
        <v>2</v>
      </c>
      <c r="C20" s="191"/>
      <c r="D20" s="192"/>
      <c r="E20" s="92"/>
      <c r="F20" s="92"/>
      <c r="G20" s="87"/>
      <c r="H20" s="178"/>
      <c r="I20" s="178"/>
      <c r="J20" s="179"/>
      <c r="K20" s="179"/>
      <c r="L20" s="180"/>
      <c r="M20" s="181"/>
      <c r="N20" s="181"/>
      <c r="O20" s="179"/>
      <c r="P20" s="27"/>
      <c r="Q20" s="182">
        <f t="shared" si="0"/>
        <v>0</v>
      </c>
      <c r="R20" s="183">
        <f t="shared" si="1"/>
        <v>0</v>
      </c>
    </row>
    <row r="21" spans="1:18" ht="21.75" customHeight="1" thickBot="1">
      <c r="A21" s="32"/>
      <c r="B21" s="153" t="s">
        <v>3</v>
      </c>
      <c r="C21" s="191"/>
      <c r="D21" s="192"/>
      <c r="E21" s="92"/>
      <c r="F21" s="92"/>
      <c r="G21" s="87"/>
      <c r="H21" s="178"/>
      <c r="I21" s="178"/>
      <c r="J21" s="179"/>
      <c r="K21" s="179"/>
      <c r="L21" s="180"/>
      <c r="M21" s="181"/>
      <c r="N21" s="181"/>
      <c r="O21" s="179"/>
      <c r="P21" s="27"/>
      <c r="Q21" s="182">
        <f t="shared" si="0"/>
        <v>0</v>
      </c>
      <c r="R21" s="183">
        <f t="shared" si="1"/>
        <v>0</v>
      </c>
    </row>
    <row r="22" spans="1:18" ht="21.75" customHeight="1">
      <c r="A22" s="22" t="s">
        <v>4</v>
      </c>
      <c r="B22" s="154" t="s">
        <v>5</v>
      </c>
      <c r="C22" s="176"/>
      <c r="D22" s="177"/>
      <c r="E22" s="81"/>
      <c r="F22" s="81"/>
      <c r="G22" s="82"/>
      <c r="H22" s="193"/>
      <c r="I22" s="193"/>
      <c r="J22" s="194"/>
      <c r="K22" s="194"/>
      <c r="L22" s="38"/>
      <c r="M22" s="176"/>
      <c r="N22" s="176"/>
      <c r="O22" s="194"/>
      <c r="P22" s="38"/>
      <c r="Q22" s="195">
        <f t="shared" si="0"/>
        <v>0</v>
      </c>
      <c r="R22" s="196">
        <f t="shared" si="1"/>
        <v>0</v>
      </c>
    </row>
    <row r="23" spans="1:18" ht="21.75" customHeight="1" thickBot="1">
      <c r="A23" s="32"/>
      <c r="B23" s="153" t="s">
        <v>6</v>
      </c>
      <c r="C23" s="191"/>
      <c r="D23" s="192"/>
      <c r="E23" s="92"/>
      <c r="F23" s="92"/>
      <c r="G23" s="87"/>
      <c r="H23" s="178"/>
      <c r="I23" s="178"/>
      <c r="J23" s="179"/>
      <c r="K23" s="179"/>
      <c r="L23" s="180"/>
      <c r="M23" s="181"/>
      <c r="N23" s="181"/>
      <c r="O23" s="179"/>
      <c r="P23" s="27"/>
      <c r="Q23" s="182">
        <f t="shared" si="0"/>
        <v>0</v>
      </c>
      <c r="R23" s="183">
        <f t="shared" si="1"/>
        <v>0</v>
      </c>
    </row>
    <row r="24" spans="1:18" ht="21.75" customHeight="1">
      <c r="A24" s="22" t="s">
        <v>7</v>
      </c>
      <c r="B24" s="154" t="s">
        <v>8</v>
      </c>
      <c r="C24" s="176"/>
      <c r="D24" s="177"/>
      <c r="E24" s="81"/>
      <c r="F24" s="81"/>
      <c r="G24" s="82"/>
      <c r="H24" s="193"/>
      <c r="I24" s="193"/>
      <c r="J24" s="194"/>
      <c r="K24" s="194"/>
      <c r="L24" s="38"/>
      <c r="M24" s="176"/>
      <c r="N24" s="176"/>
      <c r="O24" s="194"/>
      <c r="P24" s="38"/>
      <c r="Q24" s="195">
        <f t="shared" si="0"/>
        <v>0</v>
      </c>
      <c r="R24" s="196">
        <f t="shared" si="1"/>
        <v>0</v>
      </c>
    </row>
    <row r="25" spans="1:18" ht="21.75" customHeight="1" thickBot="1">
      <c r="A25" s="32"/>
      <c r="B25" s="153" t="s">
        <v>9</v>
      </c>
      <c r="C25" s="191"/>
      <c r="D25" s="192"/>
      <c r="E25" s="92"/>
      <c r="F25" s="92"/>
      <c r="G25" s="87"/>
      <c r="H25" s="178"/>
      <c r="I25" s="178"/>
      <c r="J25" s="179"/>
      <c r="K25" s="179"/>
      <c r="L25" s="180"/>
      <c r="M25" s="181"/>
      <c r="N25" s="181"/>
      <c r="O25" s="179"/>
      <c r="P25" s="27"/>
      <c r="Q25" s="182">
        <f t="shared" si="0"/>
        <v>0</v>
      </c>
      <c r="R25" s="183">
        <f t="shared" si="1"/>
        <v>0</v>
      </c>
    </row>
    <row r="26" spans="1:18" ht="21.75" customHeight="1">
      <c r="A26" s="22" t="s">
        <v>10</v>
      </c>
      <c r="B26" s="154" t="s">
        <v>11</v>
      </c>
      <c r="C26" s="176"/>
      <c r="D26" s="177"/>
      <c r="E26" s="81"/>
      <c r="F26" s="81"/>
      <c r="G26" s="82"/>
      <c r="H26" s="193"/>
      <c r="I26" s="193"/>
      <c r="J26" s="194"/>
      <c r="K26" s="194"/>
      <c r="L26" s="38"/>
      <c r="M26" s="176"/>
      <c r="N26" s="176"/>
      <c r="O26" s="194"/>
      <c r="P26" s="38"/>
      <c r="Q26" s="195">
        <f t="shared" si="0"/>
        <v>0</v>
      </c>
      <c r="R26" s="196">
        <f t="shared" si="1"/>
        <v>0</v>
      </c>
    </row>
    <row r="27" spans="1:18" ht="21.75" customHeight="1">
      <c r="A27" s="32"/>
      <c r="B27" s="153" t="s">
        <v>12</v>
      </c>
      <c r="C27" s="191"/>
      <c r="D27" s="192"/>
      <c r="E27" s="92"/>
      <c r="F27" s="92"/>
      <c r="G27" s="87"/>
      <c r="H27" s="178"/>
      <c r="I27" s="178"/>
      <c r="J27" s="179"/>
      <c r="K27" s="179"/>
      <c r="L27" s="180"/>
      <c r="M27" s="181"/>
      <c r="N27" s="181"/>
      <c r="O27" s="179"/>
      <c r="P27" s="27"/>
      <c r="Q27" s="182">
        <f t="shared" si="0"/>
        <v>0</v>
      </c>
      <c r="R27" s="183">
        <f t="shared" si="1"/>
        <v>0</v>
      </c>
    </row>
    <row r="28" spans="1:18" ht="21.75" customHeight="1" thickBot="1">
      <c r="A28" s="28"/>
      <c r="B28" s="79" t="s">
        <v>13</v>
      </c>
      <c r="C28" s="184"/>
      <c r="D28" s="169"/>
      <c r="E28" s="89"/>
      <c r="F28" s="89"/>
      <c r="G28" s="90"/>
      <c r="H28" s="185"/>
      <c r="I28" s="185"/>
      <c r="J28" s="186"/>
      <c r="K28" s="186"/>
      <c r="L28" s="187"/>
      <c r="M28" s="188"/>
      <c r="N28" s="188"/>
      <c r="O28" s="186"/>
      <c r="P28" s="31"/>
      <c r="Q28" s="189">
        <f t="shared" si="0"/>
        <v>0</v>
      </c>
      <c r="R28" s="190">
        <f t="shared" si="1"/>
        <v>0</v>
      </c>
    </row>
    <row r="29" spans="1:18" ht="21.75" customHeight="1">
      <c r="A29" s="32" t="s">
        <v>14</v>
      </c>
      <c r="B29" s="153" t="s">
        <v>15</v>
      </c>
      <c r="C29" s="191"/>
      <c r="D29" s="192"/>
      <c r="E29" s="92"/>
      <c r="F29" s="92"/>
      <c r="G29" s="87"/>
      <c r="H29" s="178"/>
      <c r="I29" s="178"/>
      <c r="J29" s="179"/>
      <c r="K29" s="179"/>
      <c r="L29" s="180"/>
      <c r="M29" s="181"/>
      <c r="N29" s="181"/>
      <c r="O29" s="179"/>
      <c r="P29" s="27"/>
      <c r="Q29" s="182">
        <f t="shared" si="0"/>
        <v>0</v>
      </c>
      <c r="R29" s="183">
        <f t="shared" si="1"/>
        <v>0</v>
      </c>
    </row>
    <row r="30" spans="1:18" ht="21.75" customHeight="1" thickBot="1">
      <c r="A30" s="28"/>
      <c r="B30" s="79" t="s">
        <v>16</v>
      </c>
      <c r="C30" s="184"/>
      <c r="D30" s="169"/>
      <c r="E30" s="89"/>
      <c r="F30" s="89"/>
      <c r="G30" s="90"/>
      <c r="H30" s="185"/>
      <c r="I30" s="185"/>
      <c r="J30" s="186"/>
      <c r="K30" s="186"/>
      <c r="L30" s="187"/>
      <c r="M30" s="188"/>
      <c r="N30" s="188"/>
      <c r="O30" s="186"/>
      <c r="P30" s="31"/>
      <c r="Q30" s="189">
        <f t="shared" si="0"/>
        <v>0</v>
      </c>
      <c r="R30" s="190">
        <f t="shared" si="1"/>
        <v>0</v>
      </c>
    </row>
    <row r="31" spans="1:18" ht="21.75" customHeight="1" thickBot="1">
      <c r="A31" s="28" t="s">
        <v>187</v>
      </c>
      <c r="B31" s="197"/>
      <c r="C31" s="108"/>
      <c r="D31" s="20">
        <f>SUM(D5:D30)</f>
        <v>0</v>
      </c>
      <c r="E31" s="198">
        <f>SUM(E5:E30)</f>
        <v>0</v>
      </c>
      <c r="F31" s="89">
        <f>SUM(F5:F30)</f>
        <v>0</v>
      </c>
      <c r="G31" s="199">
        <f>SUM(G5:G30)</f>
        <v>0</v>
      </c>
      <c r="H31" s="200"/>
      <c r="I31" s="201">
        <f>SUM(I5:I30)</f>
        <v>0</v>
      </c>
      <c r="J31" s="130">
        <f>SUM(J5:J30)</f>
        <v>0</v>
      </c>
      <c r="K31" s="130">
        <f>SUM(K5:K30)</f>
        <v>0</v>
      </c>
      <c r="L31" s="31">
        <f>SUM(L5:L30)</f>
        <v>0</v>
      </c>
      <c r="M31" s="108"/>
      <c r="N31" s="20">
        <f>SUM(N5:N30)</f>
        <v>0</v>
      </c>
      <c r="O31" s="198">
        <f>SUM(O5:O30)</f>
        <v>0</v>
      </c>
      <c r="P31" s="90">
        <f>SUM(P5:P30)</f>
        <v>0</v>
      </c>
      <c r="Q31" s="198">
        <f>SUM(Q5:Q30)</f>
        <v>0</v>
      </c>
      <c r="R31" s="90">
        <f>SUM(R5:R30)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.75"/>
  <cols>
    <col min="1" max="2" width="10.75390625" style="4" customWidth="1"/>
    <col min="3" max="3" width="12.625" style="4" customWidth="1"/>
    <col min="4" max="16384" width="10.75390625" style="4" customWidth="1"/>
  </cols>
  <sheetData>
    <row r="1" spans="1:8" ht="16.5" customHeight="1">
      <c r="A1" s="41" t="s">
        <v>174</v>
      </c>
      <c r="B1" s="5"/>
      <c r="E1" s="6" t="s">
        <v>135</v>
      </c>
      <c r="F1" s="6"/>
      <c r="G1" s="5"/>
      <c r="H1" s="5"/>
    </row>
    <row r="2" spans="1:8" ht="19.5" customHeight="1" thickBot="1">
      <c r="A2" s="41" t="s">
        <v>176</v>
      </c>
      <c r="B2" s="5"/>
      <c r="C2" s="8"/>
      <c r="D2" s="5"/>
      <c r="E2" s="5"/>
      <c r="F2" s="5"/>
      <c r="G2" s="5"/>
      <c r="H2" s="5"/>
    </row>
    <row r="3" spans="1:8" ht="12">
      <c r="A3" s="42"/>
      <c r="B3" s="13"/>
      <c r="C3" s="99" t="s">
        <v>136</v>
      </c>
      <c r="D3" s="70"/>
      <c r="E3" s="70" t="s">
        <v>137</v>
      </c>
      <c r="F3" s="100" t="s">
        <v>113</v>
      </c>
      <c r="G3" s="100"/>
      <c r="H3" s="101"/>
    </row>
    <row r="4" spans="1:8" s="206" customFormat="1" ht="16.5" customHeight="1" thickBot="1">
      <c r="A4" s="202" t="s">
        <v>179</v>
      </c>
      <c r="B4" s="203" t="s">
        <v>180</v>
      </c>
      <c r="C4" s="204" t="s">
        <v>138</v>
      </c>
      <c r="D4" s="204" t="s">
        <v>139</v>
      </c>
      <c r="E4" s="203" t="s">
        <v>140</v>
      </c>
      <c r="F4" s="203" t="s">
        <v>67</v>
      </c>
      <c r="G4" s="203" t="s">
        <v>190</v>
      </c>
      <c r="H4" s="205" t="s">
        <v>187</v>
      </c>
    </row>
    <row r="5" spans="1:8" ht="12">
      <c r="A5" s="22" t="s">
        <v>191</v>
      </c>
      <c r="B5" s="23" t="s">
        <v>192</v>
      </c>
      <c r="C5" s="103"/>
      <c r="D5" s="104"/>
      <c r="E5" s="81">
        <f>'Alimentation élevages et Temps'!$J$6</f>
        <v>0</v>
      </c>
      <c r="F5" s="103"/>
      <c r="G5" s="104"/>
      <c r="H5" s="27">
        <f aca="true" t="shared" si="0" ref="H5:H31">SUM(D5+E5+G5)</f>
        <v>0</v>
      </c>
    </row>
    <row r="6" spans="1:8" ht="12.75" thickBot="1">
      <c r="A6" s="28"/>
      <c r="B6" s="20" t="s">
        <v>193</v>
      </c>
      <c r="C6" s="105"/>
      <c r="D6" s="86"/>
      <c r="E6" s="92">
        <f>'Alimentation élevages et Temps'!$J$7</f>
        <v>0</v>
      </c>
      <c r="F6" s="105"/>
      <c r="G6" s="86"/>
      <c r="H6" s="27">
        <f t="shared" si="0"/>
        <v>0</v>
      </c>
    </row>
    <row r="7" spans="1:8" ht="12">
      <c r="A7" s="32" t="s">
        <v>194</v>
      </c>
      <c r="B7" s="33" t="s">
        <v>195</v>
      </c>
      <c r="C7" s="103"/>
      <c r="D7" s="104"/>
      <c r="E7" s="81">
        <f>'Alimentation élevages et Temps'!$J$8</f>
        <v>0</v>
      </c>
      <c r="F7" s="103"/>
      <c r="G7" s="104"/>
      <c r="H7" s="207">
        <f t="shared" si="0"/>
        <v>0</v>
      </c>
    </row>
    <row r="8" spans="1:8" ht="12.75" thickBot="1">
      <c r="A8" s="28"/>
      <c r="B8" s="20" t="s">
        <v>196</v>
      </c>
      <c r="C8" s="105"/>
      <c r="D8" s="86"/>
      <c r="E8" s="92">
        <f>'Alimentation élevages et Temps'!$J$9</f>
        <v>0</v>
      </c>
      <c r="F8" s="105"/>
      <c r="G8" s="86"/>
      <c r="H8" s="27">
        <f t="shared" si="0"/>
        <v>0</v>
      </c>
    </row>
    <row r="9" spans="1:8" ht="12">
      <c r="A9" s="32" t="s">
        <v>197</v>
      </c>
      <c r="B9" s="33" t="s">
        <v>198</v>
      </c>
      <c r="C9" s="103"/>
      <c r="D9" s="104"/>
      <c r="E9" s="81">
        <f>'Alimentation élevages et Temps'!$J$10</f>
        <v>0</v>
      </c>
      <c r="F9" s="103"/>
      <c r="G9" s="104"/>
      <c r="H9" s="207">
        <f t="shared" si="0"/>
        <v>0</v>
      </c>
    </row>
    <row r="10" spans="1:8" ht="12.75" thickBot="1">
      <c r="A10" s="32"/>
      <c r="B10" s="33" t="s">
        <v>199</v>
      </c>
      <c r="C10" s="105"/>
      <c r="D10" s="86"/>
      <c r="E10" s="92">
        <f>'Alimentation élevages et Temps'!$J$11</f>
        <v>0</v>
      </c>
      <c r="F10" s="105"/>
      <c r="G10" s="86"/>
      <c r="H10" s="27">
        <f t="shared" si="0"/>
        <v>0</v>
      </c>
    </row>
    <row r="11" spans="1:8" ht="12">
      <c r="A11" s="22" t="s">
        <v>200</v>
      </c>
      <c r="B11" s="24" t="s">
        <v>201</v>
      </c>
      <c r="C11" s="103"/>
      <c r="D11" s="104"/>
      <c r="E11" s="81">
        <f>'Alimentation élevages et Temps'!$J$12</f>
        <v>0</v>
      </c>
      <c r="F11" s="103"/>
      <c r="G11" s="104"/>
      <c r="H11" s="38">
        <f t="shared" si="0"/>
        <v>0</v>
      </c>
    </row>
    <row r="12" spans="1:8" ht="12.75" thickBot="1">
      <c r="A12" s="32"/>
      <c r="B12" s="33" t="s">
        <v>202</v>
      </c>
      <c r="C12" s="208"/>
      <c r="D12" s="209"/>
      <c r="E12" s="58">
        <f>'Alimentation élevages et Temps'!$J$13</f>
        <v>0</v>
      </c>
      <c r="F12" s="208"/>
      <c r="G12" s="209"/>
      <c r="H12" s="210">
        <f t="shared" si="0"/>
        <v>0</v>
      </c>
    </row>
    <row r="13" spans="1:8" ht="12">
      <c r="A13" s="22" t="s">
        <v>203</v>
      </c>
      <c r="B13" s="24" t="s">
        <v>204</v>
      </c>
      <c r="C13" s="103"/>
      <c r="D13" s="104"/>
      <c r="E13" s="81">
        <f>'Alimentation élevages et Temps'!$J$14</f>
        <v>0</v>
      </c>
      <c r="F13" s="103"/>
      <c r="G13" s="104"/>
      <c r="H13" s="38">
        <f t="shared" si="0"/>
        <v>0</v>
      </c>
    </row>
    <row r="14" spans="1:8" ht="12.75" thickBot="1">
      <c r="A14" s="32"/>
      <c r="B14" s="33" t="s">
        <v>205</v>
      </c>
      <c r="C14" s="105"/>
      <c r="D14" s="86"/>
      <c r="E14" s="92">
        <f>'Alimentation élevages et Temps'!$J$15</f>
        <v>0</v>
      </c>
      <c r="F14" s="105"/>
      <c r="G14" s="86"/>
      <c r="H14" s="126">
        <f t="shared" si="0"/>
        <v>0</v>
      </c>
    </row>
    <row r="15" spans="1:8" ht="12">
      <c r="A15" s="22" t="s">
        <v>206</v>
      </c>
      <c r="B15" s="24" t="s">
        <v>207</v>
      </c>
      <c r="C15" s="103"/>
      <c r="D15" s="104"/>
      <c r="E15" s="81">
        <f>'Alimentation élevages et Temps'!$J$16</f>
        <v>0</v>
      </c>
      <c r="F15" s="103"/>
      <c r="G15" s="104"/>
      <c r="H15" s="38">
        <f t="shared" si="0"/>
        <v>0</v>
      </c>
    </row>
    <row r="16" spans="1:8" ht="12">
      <c r="A16" s="32"/>
      <c r="B16" s="33" t="s">
        <v>208</v>
      </c>
      <c r="C16" s="105"/>
      <c r="D16" s="86"/>
      <c r="E16" s="92">
        <f>'Alimentation élevages et Temps'!$J$17</f>
        <v>0</v>
      </c>
      <c r="F16" s="105"/>
      <c r="G16" s="86"/>
      <c r="H16" s="126">
        <f t="shared" si="0"/>
        <v>0</v>
      </c>
    </row>
    <row r="17" spans="1:8" ht="12.75" thickBot="1">
      <c r="A17" s="28"/>
      <c r="B17" s="20" t="s">
        <v>209</v>
      </c>
      <c r="C17" s="105"/>
      <c r="D17" s="86"/>
      <c r="E17" s="92">
        <f>'Alimentation élevages et Temps'!$J$18</f>
        <v>0</v>
      </c>
      <c r="F17" s="105"/>
      <c r="G17" s="86"/>
      <c r="H17" s="27">
        <f t="shared" si="0"/>
        <v>0</v>
      </c>
    </row>
    <row r="18" spans="1:8" ht="12">
      <c r="A18" s="32" t="s">
        <v>210</v>
      </c>
      <c r="B18" s="33" t="s">
        <v>211</v>
      </c>
      <c r="C18" s="103"/>
      <c r="D18" s="104"/>
      <c r="E18" s="81">
        <f>'Alimentation élevages et Temps'!$J$19</f>
        <v>0</v>
      </c>
      <c r="F18" s="103"/>
      <c r="G18" s="104"/>
      <c r="H18" s="207">
        <f t="shared" si="0"/>
        <v>0</v>
      </c>
    </row>
    <row r="19" spans="1:8" ht="12.75" thickBot="1">
      <c r="A19" s="28"/>
      <c r="B19" s="20" t="s">
        <v>0</v>
      </c>
      <c r="C19" s="105"/>
      <c r="D19" s="86"/>
      <c r="E19" s="92">
        <f>'Alimentation élevages et Temps'!$J$20</f>
        <v>0</v>
      </c>
      <c r="F19" s="105"/>
      <c r="G19" s="86"/>
      <c r="H19" s="27">
        <f t="shared" si="0"/>
        <v>0</v>
      </c>
    </row>
    <row r="20" spans="1:8" ht="12">
      <c r="A20" s="32" t="s">
        <v>1</v>
      </c>
      <c r="B20" s="33" t="s">
        <v>2</v>
      </c>
      <c r="C20" s="103"/>
      <c r="D20" s="104"/>
      <c r="E20" s="81">
        <f>'Alimentation élevages et Temps'!$J$21</f>
        <v>0</v>
      </c>
      <c r="F20" s="103"/>
      <c r="G20" s="104"/>
      <c r="H20" s="207">
        <f t="shared" si="0"/>
        <v>0</v>
      </c>
    </row>
    <row r="21" spans="1:8" ht="12.75" thickBot="1">
      <c r="A21" s="32"/>
      <c r="B21" s="33" t="s">
        <v>3</v>
      </c>
      <c r="C21" s="105"/>
      <c r="D21" s="86"/>
      <c r="E21" s="92">
        <f>'Alimentation élevages et Temps'!$J$22</f>
        <v>0</v>
      </c>
      <c r="F21" s="105"/>
      <c r="G21" s="86"/>
      <c r="H21" s="27">
        <f t="shared" si="0"/>
        <v>0</v>
      </c>
    </row>
    <row r="22" spans="1:8" ht="12">
      <c r="A22" s="22" t="s">
        <v>4</v>
      </c>
      <c r="B22" s="24" t="s">
        <v>5</v>
      </c>
      <c r="C22" s="103"/>
      <c r="D22" s="104"/>
      <c r="E22" s="81">
        <f>'Alimentation élevages et Temps'!$J$23</f>
        <v>0</v>
      </c>
      <c r="F22" s="103"/>
      <c r="G22" s="104"/>
      <c r="H22" s="38">
        <f t="shared" si="0"/>
        <v>0</v>
      </c>
    </row>
    <row r="23" spans="1:8" ht="12.75" thickBot="1">
      <c r="A23" s="32"/>
      <c r="B23" s="33" t="s">
        <v>6</v>
      </c>
      <c r="C23" s="105"/>
      <c r="D23" s="86"/>
      <c r="E23" s="92">
        <f>'Alimentation élevages et Temps'!$J$24</f>
        <v>0</v>
      </c>
      <c r="F23" s="105"/>
      <c r="G23" s="86"/>
      <c r="H23" s="126">
        <f t="shared" si="0"/>
        <v>0</v>
      </c>
    </row>
    <row r="24" spans="1:8" ht="12">
      <c r="A24" s="22" t="s">
        <v>7</v>
      </c>
      <c r="B24" s="24" t="s">
        <v>8</v>
      </c>
      <c r="C24" s="103"/>
      <c r="D24" s="104"/>
      <c r="E24" s="81">
        <f>'Alimentation élevages et Temps'!$J$25</f>
        <v>0</v>
      </c>
      <c r="F24" s="103"/>
      <c r="G24" s="104"/>
      <c r="H24" s="38">
        <f t="shared" si="0"/>
        <v>0</v>
      </c>
    </row>
    <row r="25" spans="1:8" ht="12.75" thickBot="1">
      <c r="A25" s="32"/>
      <c r="B25" s="33" t="s">
        <v>9</v>
      </c>
      <c r="C25" s="105"/>
      <c r="D25" s="86"/>
      <c r="E25" s="92">
        <f>'Alimentation élevages et Temps'!$J$26</f>
        <v>0</v>
      </c>
      <c r="F25" s="105"/>
      <c r="G25" s="86"/>
      <c r="H25" s="126">
        <f t="shared" si="0"/>
        <v>0</v>
      </c>
    </row>
    <row r="26" spans="1:8" ht="12">
      <c r="A26" s="22" t="s">
        <v>10</v>
      </c>
      <c r="B26" s="24" t="s">
        <v>11</v>
      </c>
      <c r="C26" s="103"/>
      <c r="D26" s="104"/>
      <c r="E26" s="81">
        <f>'Alimentation élevages et Temps'!$J$27</f>
        <v>0</v>
      </c>
      <c r="F26" s="103"/>
      <c r="G26" s="104"/>
      <c r="H26" s="38">
        <f t="shared" si="0"/>
        <v>0</v>
      </c>
    </row>
    <row r="27" spans="1:8" ht="12">
      <c r="A27" s="32"/>
      <c r="B27" s="33" t="s">
        <v>12</v>
      </c>
      <c r="C27" s="105"/>
      <c r="D27" s="86"/>
      <c r="E27" s="92">
        <f>'Alimentation élevages et Temps'!$J$28</f>
        <v>0</v>
      </c>
      <c r="F27" s="105"/>
      <c r="G27" s="86"/>
      <c r="H27" s="126">
        <f t="shared" si="0"/>
        <v>0</v>
      </c>
    </row>
    <row r="28" spans="1:8" ht="12.75" thickBot="1">
      <c r="A28" s="28"/>
      <c r="B28" s="20" t="s">
        <v>13</v>
      </c>
      <c r="C28" s="105"/>
      <c r="D28" s="86"/>
      <c r="E28" s="92">
        <f>'Alimentation élevages et Temps'!$J$29</f>
        <v>0</v>
      </c>
      <c r="F28" s="105"/>
      <c r="G28" s="86"/>
      <c r="H28" s="27">
        <f t="shared" si="0"/>
        <v>0</v>
      </c>
    </row>
    <row r="29" spans="1:8" ht="12">
      <c r="A29" s="32" t="s">
        <v>14</v>
      </c>
      <c r="B29" s="33" t="s">
        <v>15</v>
      </c>
      <c r="C29" s="103"/>
      <c r="D29" s="104"/>
      <c r="E29" s="81">
        <f>'Alimentation élevages et Temps'!$J$30</f>
        <v>0</v>
      </c>
      <c r="F29" s="103"/>
      <c r="G29" s="104"/>
      <c r="H29" s="207">
        <f t="shared" si="0"/>
        <v>0</v>
      </c>
    </row>
    <row r="30" spans="1:8" ht="12.75" thickBot="1">
      <c r="A30" s="28"/>
      <c r="B30" s="20" t="s">
        <v>16</v>
      </c>
      <c r="C30" s="105"/>
      <c r="D30" s="86"/>
      <c r="E30" s="92">
        <f>'Alimentation élevages et Temps'!$J$31</f>
        <v>0</v>
      </c>
      <c r="F30" s="105"/>
      <c r="G30" s="86"/>
      <c r="H30" s="27">
        <f t="shared" si="0"/>
        <v>0</v>
      </c>
    </row>
    <row r="31" spans="1:8" ht="12.75" thickBot="1">
      <c r="A31" s="96" t="s">
        <v>187</v>
      </c>
      <c r="B31" s="63"/>
      <c r="C31" s="63"/>
      <c r="D31" s="65">
        <f>SUM(D5:D30)</f>
        <v>0</v>
      </c>
      <c r="E31" s="65">
        <f>SUM(E5:E30)</f>
        <v>0</v>
      </c>
      <c r="F31" s="63"/>
      <c r="G31" s="65">
        <f>SUM(G5:G30)</f>
        <v>0</v>
      </c>
      <c r="H31" s="211">
        <f t="shared" si="0"/>
        <v>0</v>
      </c>
    </row>
    <row r="34" spans="2:8" ht="15.75">
      <c r="B34" s="5"/>
      <c r="D34" s="5"/>
      <c r="E34" s="6" t="s">
        <v>141</v>
      </c>
      <c r="F34" s="6"/>
      <c r="G34" s="5"/>
      <c r="H34" s="5"/>
    </row>
    <row r="35" spans="2:8" ht="16.5" thickBot="1">
      <c r="B35" s="5"/>
      <c r="D35" s="5"/>
      <c r="E35" s="6"/>
      <c r="F35" s="6"/>
      <c r="G35" s="5"/>
      <c r="H35" s="5"/>
    </row>
    <row r="36" spans="1:8" ht="12">
      <c r="A36" s="42"/>
      <c r="B36" s="13"/>
      <c r="C36" s="99" t="s">
        <v>136</v>
      </c>
      <c r="D36" s="70"/>
      <c r="E36" s="70" t="s">
        <v>137</v>
      </c>
      <c r="F36" s="100" t="s">
        <v>113</v>
      </c>
      <c r="G36" s="100"/>
      <c r="H36" s="101"/>
    </row>
    <row r="37" spans="1:8" ht="16.5" customHeight="1" thickBot="1">
      <c r="A37" s="202" t="s">
        <v>179</v>
      </c>
      <c r="B37" s="203" t="s">
        <v>180</v>
      </c>
      <c r="C37" s="33" t="s">
        <v>138</v>
      </c>
      <c r="D37" s="33" t="s">
        <v>139</v>
      </c>
      <c r="E37" s="212" t="s">
        <v>140</v>
      </c>
      <c r="F37" s="212" t="s">
        <v>67</v>
      </c>
      <c r="G37" s="212" t="s">
        <v>190</v>
      </c>
      <c r="H37" s="123" t="s">
        <v>187</v>
      </c>
    </row>
    <row r="38" spans="1:8" ht="12">
      <c r="A38" s="22" t="s">
        <v>191</v>
      </c>
      <c r="B38" s="23" t="s">
        <v>192</v>
      </c>
      <c r="C38" s="103"/>
      <c r="D38" s="104"/>
      <c r="E38" s="81">
        <f>'Alimentation élevages et Temps'!$J$39</f>
        <v>0</v>
      </c>
      <c r="F38" s="103"/>
      <c r="G38" s="104"/>
      <c r="H38" s="27">
        <f aca="true" t="shared" si="1" ref="H38:H64">SUM(D38+E38+G38)</f>
        <v>0</v>
      </c>
    </row>
    <row r="39" spans="1:8" ht="12.75" thickBot="1">
      <c r="A39" s="28"/>
      <c r="B39" s="20" t="s">
        <v>193</v>
      </c>
      <c r="C39" s="105"/>
      <c r="D39" s="86"/>
      <c r="E39" s="92">
        <f>'Alimentation élevages et Temps'!$J$40</f>
        <v>0</v>
      </c>
      <c r="F39" s="105"/>
      <c r="G39" s="86"/>
      <c r="H39" s="27">
        <f t="shared" si="1"/>
        <v>0</v>
      </c>
    </row>
    <row r="40" spans="1:8" ht="12">
      <c r="A40" s="32" t="s">
        <v>194</v>
      </c>
      <c r="B40" s="33" t="s">
        <v>195</v>
      </c>
      <c r="C40" s="103"/>
      <c r="D40" s="104"/>
      <c r="E40" s="81">
        <f>'Alimentation élevages et Temps'!$J$41</f>
        <v>0</v>
      </c>
      <c r="F40" s="103"/>
      <c r="G40" s="104"/>
      <c r="H40" s="207">
        <f t="shared" si="1"/>
        <v>0</v>
      </c>
    </row>
    <row r="41" spans="1:8" ht="12.75" thickBot="1">
      <c r="A41" s="28"/>
      <c r="B41" s="20" t="s">
        <v>196</v>
      </c>
      <c r="C41" s="105"/>
      <c r="D41" s="86"/>
      <c r="E41" s="92">
        <f>'Alimentation élevages et Temps'!$J$42</f>
        <v>0</v>
      </c>
      <c r="F41" s="105"/>
      <c r="G41" s="86"/>
      <c r="H41" s="27">
        <f t="shared" si="1"/>
        <v>0</v>
      </c>
    </row>
    <row r="42" spans="1:8" ht="12">
      <c r="A42" s="32" t="s">
        <v>197</v>
      </c>
      <c r="B42" s="33" t="s">
        <v>198</v>
      </c>
      <c r="C42" s="103"/>
      <c r="D42" s="104"/>
      <c r="E42" s="81">
        <f>'Alimentation élevages et Temps'!$J$43</f>
        <v>0</v>
      </c>
      <c r="F42" s="103"/>
      <c r="G42" s="104"/>
      <c r="H42" s="207">
        <f t="shared" si="1"/>
        <v>0</v>
      </c>
    </row>
    <row r="43" spans="1:8" ht="12.75" thickBot="1">
      <c r="A43" s="32"/>
      <c r="B43" s="33" t="s">
        <v>199</v>
      </c>
      <c r="C43" s="105"/>
      <c r="D43" s="86"/>
      <c r="E43" s="92">
        <f>'Alimentation élevages et Temps'!$J$44</f>
        <v>0</v>
      </c>
      <c r="F43" s="105"/>
      <c r="G43" s="86"/>
      <c r="H43" s="27">
        <f t="shared" si="1"/>
        <v>0</v>
      </c>
    </row>
    <row r="44" spans="1:8" ht="12">
      <c r="A44" s="22" t="s">
        <v>200</v>
      </c>
      <c r="B44" s="24" t="s">
        <v>201</v>
      </c>
      <c r="C44" s="103"/>
      <c r="D44" s="104"/>
      <c r="E44" s="81">
        <f>'Alimentation élevages et Temps'!$J$45</f>
        <v>0</v>
      </c>
      <c r="F44" s="103"/>
      <c r="G44" s="104"/>
      <c r="H44" s="38">
        <f t="shared" si="1"/>
        <v>0</v>
      </c>
    </row>
    <row r="45" spans="1:8" ht="12.75" thickBot="1">
      <c r="A45" s="32"/>
      <c r="B45" s="33" t="s">
        <v>202</v>
      </c>
      <c r="C45" s="105"/>
      <c r="D45" s="86"/>
      <c r="E45" s="92">
        <f>'Alimentation élevages et Temps'!$J$46</f>
        <v>0</v>
      </c>
      <c r="F45" s="105"/>
      <c r="G45" s="86"/>
      <c r="H45" s="27">
        <f t="shared" si="1"/>
        <v>0</v>
      </c>
    </row>
    <row r="46" spans="1:8" ht="12">
      <c r="A46" s="22" t="s">
        <v>203</v>
      </c>
      <c r="B46" s="24" t="s">
        <v>204</v>
      </c>
      <c r="C46" s="103"/>
      <c r="D46" s="104"/>
      <c r="E46" s="81">
        <f>'Alimentation élevages et Temps'!$J$47</f>
        <v>0</v>
      </c>
      <c r="F46" s="103"/>
      <c r="G46" s="104"/>
      <c r="H46" s="38">
        <f t="shared" si="1"/>
        <v>0</v>
      </c>
    </row>
    <row r="47" spans="1:8" ht="12.75" thickBot="1">
      <c r="A47" s="32"/>
      <c r="B47" s="33" t="s">
        <v>205</v>
      </c>
      <c r="C47" s="105"/>
      <c r="D47" s="86"/>
      <c r="E47" s="92">
        <f>'Alimentation élevages et Temps'!$J$48</f>
        <v>0</v>
      </c>
      <c r="F47" s="105"/>
      <c r="G47" s="86"/>
      <c r="H47" s="27">
        <f t="shared" si="1"/>
        <v>0</v>
      </c>
    </row>
    <row r="48" spans="1:8" ht="12">
      <c r="A48" s="22" t="s">
        <v>206</v>
      </c>
      <c r="B48" s="24" t="s">
        <v>207</v>
      </c>
      <c r="C48" s="103"/>
      <c r="D48" s="104"/>
      <c r="E48" s="81">
        <f>'Alimentation élevages et Temps'!$J$49</f>
        <v>0</v>
      </c>
      <c r="F48" s="103"/>
      <c r="G48" s="104"/>
      <c r="H48" s="38">
        <f t="shared" si="1"/>
        <v>0</v>
      </c>
    </row>
    <row r="49" spans="1:8" ht="12">
      <c r="A49" s="32"/>
      <c r="B49" s="33" t="s">
        <v>208</v>
      </c>
      <c r="C49" s="105"/>
      <c r="D49" s="86"/>
      <c r="E49" s="92">
        <f>'Alimentation élevages et Temps'!$J$50</f>
        <v>0</v>
      </c>
      <c r="F49" s="105"/>
      <c r="G49" s="86"/>
      <c r="H49" s="27">
        <f t="shared" si="1"/>
        <v>0</v>
      </c>
    </row>
    <row r="50" spans="1:8" ht="12.75" thickBot="1">
      <c r="A50" s="28"/>
      <c r="B50" s="20" t="s">
        <v>209</v>
      </c>
      <c r="C50" s="105"/>
      <c r="D50" s="86"/>
      <c r="E50" s="92">
        <f>'Alimentation élevages et Temps'!$J$51</f>
        <v>0</v>
      </c>
      <c r="F50" s="105"/>
      <c r="G50" s="86"/>
      <c r="H50" s="27">
        <f t="shared" si="1"/>
        <v>0</v>
      </c>
    </row>
    <row r="51" spans="1:8" ht="12">
      <c r="A51" s="32" t="s">
        <v>210</v>
      </c>
      <c r="B51" s="33" t="s">
        <v>211</v>
      </c>
      <c r="C51" s="103"/>
      <c r="D51" s="104"/>
      <c r="E51" s="81">
        <f>'Alimentation élevages et Temps'!$J$52</f>
        <v>0</v>
      </c>
      <c r="F51" s="103"/>
      <c r="G51" s="104"/>
      <c r="H51" s="207">
        <f t="shared" si="1"/>
        <v>0</v>
      </c>
    </row>
    <row r="52" spans="1:8" ht="12.75" thickBot="1">
      <c r="A52" s="28"/>
      <c r="B52" s="20" t="s">
        <v>0</v>
      </c>
      <c r="C52" s="105"/>
      <c r="D52" s="86"/>
      <c r="E52" s="92">
        <f>'Alimentation élevages et Temps'!$J$53</f>
        <v>0</v>
      </c>
      <c r="F52" s="105"/>
      <c r="G52" s="86"/>
      <c r="H52" s="27">
        <f t="shared" si="1"/>
        <v>0</v>
      </c>
    </row>
    <row r="53" spans="1:8" ht="12">
      <c r="A53" s="32" t="s">
        <v>1</v>
      </c>
      <c r="B53" s="33" t="s">
        <v>2</v>
      </c>
      <c r="C53" s="103"/>
      <c r="D53" s="104"/>
      <c r="E53" s="81">
        <f>'Alimentation élevages et Temps'!$J$54</f>
        <v>0</v>
      </c>
      <c r="F53" s="103"/>
      <c r="G53" s="104"/>
      <c r="H53" s="207">
        <f t="shared" si="1"/>
        <v>0</v>
      </c>
    </row>
    <row r="54" spans="1:8" ht="12.75" thickBot="1">
      <c r="A54" s="32"/>
      <c r="B54" s="33" t="s">
        <v>3</v>
      </c>
      <c r="C54" s="105"/>
      <c r="D54" s="86"/>
      <c r="E54" s="92">
        <f>'Alimentation élevages et Temps'!$J$55</f>
        <v>0</v>
      </c>
      <c r="F54" s="105"/>
      <c r="G54" s="86"/>
      <c r="H54" s="27">
        <f t="shared" si="1"/>
        <v>0</v>
      </c>
    </row>
    <row r="55" spans="1:8" ht="12">
      <c r="A55" s="22" t="s">
        <v>4</v>
      </c>
      <c r="B55" s="24" t="s">
        <v>5</v>
      </c>
      <c r="C55" s="103"/>
      <c r="D55" s="104"/>
      <c r="E55" s="81">
        <f>'Alimentation élevages et Temps'!$J$56</f>
        <v>0</v>
      </c>
      <c r="F55" s="103"/>
      <c r="G55" s="104"/>
      <c r="H55" s="38">
        <f t="shared" si="1"/>
        <v>0</v>
      </c>
    </row>
    <row r="56" spans="1:8" ht="12.75" thickBot="1">
      <c r="A56" s="32"/>
      <c r="B56" s="33" t="s">
        <v>6</v>
      </c>
      <c r="C56" s="105"/>
      <c r="D56" s="86"/>
      <c r="E56" s="92">
        <f>'Alimentation élevages et Temps'!$J$57</f>
        <v>0</v>
      </c>
      <c r="F56" s="105"/>
      <c r="G56" s="86"/>
      <c r="H56" s="27">
        <f t="shared" si="1"/>
        <v>0</v>
      </c>
    </row>
    <row r="57" spans="1:8" ht="12">
      <c r="A57" s="22" t="s">
        <v>7</v>
      </c>
      <c r="B57" s="24" t="s">
        <v>8</v>
      </c>
      <c r="C57" s="103"/>
      <c r="D57" s="104"/>
      <c r="E57" s="81">
        <f>'Alimentation élevages et Temps'!$J$58</f>
        <v>0</v>
      </c>
      <c r="F57" s="103"/>
      <c r="G57" s="104"/>
      <c r="H57" s="38">
        <f t="shared" si="1"/>
        <v>0</v>
      </c>
    </row>
    <row r="58" spans="1:8" ht="12.75" thickBot="1">
      <c r="A58" s="32"/>
      <c r="B58" s="33" t="s">
        <v>9</v>
      </c>
      <c r="C58" s="105"/>
      <c r="D58" s="86"/>
      <c r="E58" s="92">
        <f>'Alimentation élevages et Temps'!$J$59</f>
        <v>0</v>
      </c>
      <c r="F58" s="105"/>
      <c r="G58" s="86"/>
      <c r="H58" s="27">
        <f t="shared" si="1"/>
        <v>0</v>
      </c>
    </row>
    <row r="59" spans="1:8" ht="12">
      <c r="A59" s="22" t="s">
        <v>10</v>
      </c>
      <c r="B59" s="24" t="s">
        <v>11</v>
      </c>
      <c r="C59" s="103"/>
      <c r="D59" s="104"/>
      <c r="E59" s="81">
        <f>'Alimentation élevages et Temps'!$J$60</f>
        <v>0</v>
      </c>
      <c r="F59" s="103"/>
      <c r="G59" s="104"/>
      <c r="H59" s="38">
        <f t="shared" si="1"/>
        <v>0</v>
      </c>
    </row>
    <row r="60" spans="1:8" ht="12">
      <c r="A60" s="32"/>
      <c r="B60" s="33" t="s">
        <v>12</v>
      </c>
      <c r="C60" s="105"/>
      <c r="D60" s="86"/>
      <c r="E60" s="92">
        <f>'Alimentation élevages et Temps'!$J$61</f>
        <v>0</v>
      </c>
      <c r="F60" s="105"/>
      <c r="G60" s="86"/>
      <c r="H60" s="27">
        <f t="shared" si="1"/>
        <v>0</v>
      </c>
    </row>
    <row r="61" spans="1:8" ht="12.75" thickBot="1">
      <c r="A61" s="28"/>
      <c r="B61" s="20" t="s">
        <v>13</v>
      </c>
      <c r="C61" s="105"/>
      <c r="D61" s="86"/>
      <c r="E61" s="92">
        <f>'Alimentation élevages et Temps'!$J$62</f>
        <v>0</v>
      </c>
      <c r="F61" s="105"/>
      <c r="G61" s="86"/>
      <c r="H61" s="27">
        <f t="shared" si="1"/>
        <v>0</v>
      </c>
    </row>
    <row r="62" spans="1:8" ht="12">
      <c r="A62" s="32" t="s">
        <v>14</v>
      </c>
      <c r="B62" s="33" t="s">
        <v>15</v>
      </c>
      <c r="C62" s="103"/>
      <c r="D62" s="104"/>
      <c r="E62" s="81">
        <f>'Alimentation élevages et Temps'!$J$63</f>
        <v>0</v>
      </c>
      <c r="F62" s="103"/>
      <c r="G62" s="104"/>
      <c r="H62" s="207">
        <f t="shared" si="1"/>
        <v>0</v>
      </c>
    </row>
    <row r="63" spans="1:8" ht="12.75" thickBot="1">
      <c r="A63" s="28"/>
      <c r="B63" s="20" t="s">
        <v>16</v>
      </c>
      <c r="C63" s="105"/>
      <c r="D63" s="86"/>
      <c r="E63" s="92">
        <f>'Alimentation élevages et Temps'!$J$64</f>
        <v>0</v>
      </c>
      <c r="F63" s="105"/>
      <c r="G63" s="86"/>
      <c r="H63" s="27">
        <f t="shared" si="1"/>
        <v>0</v>
      </c>
    </row>
    <row r="64" spans="1:8" ht="12.75" thickBot="1">
      <c r="A64" s="96" t="s">
        <v>187</v>
      </c>
      <c r="B64" s="63"/>
      <c r="C64" s="63"/>
      <c r="D64" s="65">
        <f>SUM(D38:D63)</f>
        <v>0</v>
      </c>
      <c r="E64" s="65">
        <f>SUM(E38:E63)</f>
        <v>0</v>
      </c>
      <c r="F64" s="63"/>
      <c r="G64" s="65">
        <f>SUM(G38:G63)</f>
        <v>0</v>
      </c>
      <c r="H64" s="211">
        <f t="shared" si="1"/>
        <v>0</v>
      </c>
    </row>
    <row r="65" spans="1:8" ht="12">
      <c r="A65" s="5"/>
      <c r="B65" s="5"/>
      <c r="C65" s="5"/>
      <c r="D65" s="5"/>
      <c r="E65" s="5"/>
      <c r="F65" s="5"/>
      <c r="G65" s="5"/>
      <c r="H65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A1" sqref="A1"/>
      <selection pane="bottomLeft" activeCell="A1" sqref="A1"/>
    </sheetView>
  </sheetViews>
  <sheetFormatPr defaultColWidth="11.00390625" defaultRowHeight="12.75"/>
  <sheetData>
    <row r="1" spans="1:6" ht="15.75">
      <c r="A1" s="41" t="s">
        <v>174</v>
      </c>
      <c r="F1" s="6" t="s">
        <v>142</v>
      </c>
    </row>
    <row r="2" spans="1:10" ht="15">
      <c r="A2" s="41" t="s">
        <v>176</v>
      </c>
      <c r="B2" s="2"/>
      <c r="C2" s="3"/>
      <c r="D2" s="4"/>
      <c r="E2" s="5"/>
      <c r="F2" s="213" t="s">
        <v>143</v>
      </c>
      <c r="G2" s="5"/>
      <c r="H2" s="2"/>
      <c r="I2" s="4"/>
      <c r="J2" s="4"/>
    </row>
    <row r="3" spans="2:10" ht="16.5" thickBot="1">
      <c r="B3" s="7"/>
      <c r="C3" s="3"/>
      <c r="D3" s="8"/>
      <c r="E3" s="9"/>
      <c r="F3" s="4"/>
      <c r="G3" s="4"/>
      <c r="H3" s="2"/>
      <c r="I3" s="4"/>
      <c r="J3" s="4"/>
    </row>
    <row r="4" spans="1:10" ht="12.75">
      <c r="A4" s="67" t="s">
        <v>179</v>
      </c>
      <c r="B4" s="68" t="s">
        <v>180</v>
      </c>
      <c r="C4" s="214" t="s">
        <v>144</v>
      </c>
      <c r="D4" s="215" t="s">
        <v>145</v>
      </c>
      <c r="E4" s="13" t="s">
        <v>146</v>
      </c>
      <c r="F4" s="44" t="s">
        <v>113</v>
      </c>
      <c r="G4" s="100"/>
      <c r="H4" s="216" t="s">
        <v>187</v>
      </c>
      <c r="I4" s="14" t="s">
        <v>188</v>
      </c>
      <c r="J4" s="15"/>
    </row>
    <row r="5" spans="1:10" s="221" customFormat="1" ht="13.5" thickBot="1">
      <c r="A5" s="217"/>
      <c r="B5" s="218"/>
      <c r="C5" s="115"/>
      <c r="D5" s="219"/>
      <c r="E5" s="116" t="s">
        <v>147</v>
      </c>
      <c r="F5" s="116" t="s">
        <v>67</v>
      </c>
      <c r="G5" s="116" t="s">
        <v>189</v>
      </c>
      <c r="H5" s="220"/>
      <c r="I5" s="20" t="s">
        <v>189</v>
      </c>
      <c r="J5" s="21" t="s">
        <v>190</v>
      </c>
    </row>
    <row r="6" spans="1:10" ht="12.75">
      <c r="A6" s="22" t="s">
        <v>191</v>
      </c>
      <c r="B6" s="23" t="s">
        <v>192</v>
      </c>
      <c r="C6" s="222">
        <v>10</v>
      </c>
      <c r="D6" s="124"/>
      <c r="E6" s="124">
        <v>8</v>
      </c>
      <c r="F6" s="103"/>
      <c r="G6" s="124"/>
      <c r="H6" s="223">
        <f aca="true" t="shared" si="0" ref="H6:H32">SUM(C6+D6+E6+G6)</f>
        <v>18</v>
      </c>
      <c r="I6" s="224"/>
      <c r="J6" s="225"/>
    </row>
    <row r="7" spans="1:10" ht="13.5" thickBot="1">
      <c r="A7" s="28"/>
      <c r="B7" s="20" t="s">
        <v>193</v>
      </c>
      <c r="C7" s="226">
        <v>10</v>
      </c>
      <c r="D7" s="127"/>
      <c r="E7" s="127"/>
      <c r="F7" s="106"/>
      <c r="G7" s="127"/>
      <c r="H7" s="227">
        <f t="shared" si="0"/>
        <v>10</v>
      </c>
      <c r="I7" s="127"/>
      <c r="J7" s="228"/>
    </row>
    <row r="8" spans="1:10" ht="12.75">
      <c r="A8" s="32" t="s">
        <v>194</v>
      </c>
      <c r="B8" s="33" t="s">
        <v>195</v>
      </c>
      <c r="C8" s="83">
        <v>15</v>
      </c>
      <c r="D8" s="84">
        <v>0</v>
      </c>
      <c r="E8" s="84">
        <v>13.5</v>
      </c>
      <c r="F8" s="105"/>
      <c r="G8" s="84"/>
      <c r="H8" s="229">
        <f t="shared" si="0"/>
        <v>28.5</v>
      </c>
      <c r="I8" s="224"/>
      <c r="J8" s="225"/>
    </row>
    <row r="9" spans="1:10" ht="13.5" thickBot="1">
      <c r="A9" s="28"/>
      <c r="B9" s="20" t="s">
        <v>196</v>
      </c>
      <c r="C9" s="226">
        <v>15</v>
      </c>
      <c r="D9" s="127">
        <v>12</v>
      </c>
      <c r="E9" s="127">
        <v>13.5</v>
      </c>
      <c r="F9" s="106"/>
      <c r="G9" s="127"/>
      <c r="H9" s="227">
        <f t="shared" si="0"/>
        <v>40.5</v>
      </c>
      <c r="I9" s="127"/>
      <c r="J9" s="228"/>
    </row>
    <row r="10" spans="1:10" ht="12.75">
      <c r="A10" s="32" t="s">
        <v>197</v>
      </c>
      <c r="B10" s="33" t="s">
        <v>198</v>
      </c>
      <c r="C10" s="83">
        <v>10</v>
      </c>
      <c r="D10" s="84">
        <v>0</v>
      </c>
      <c r="E10" s="84">
        <v>5</v>
      </c>
      <c r="F10" s="105"/>
      <c r="G10" s="84"/>
      <c r="H10" s="229">
        <f t="shared" si="0"/>
        <v>15</v>
      </c>
      <c r="I10" s="224"/>
      <c r="J10" s="225"/>
    </row>
    <row r="11" spans="1:10" ht="13.5" thickBot="1">
      <c r="A11" s="32"/>
      <c r="B11" s="33" t="s">
        <v>199</v>
      </c>
      <c r="C11" s="83">
        <v>15</v>
      </c>
      <c r="D11" s="84">
        <v>0</v>
      </c>
      <c r="E11" s="84">
        <v>5</v>
      </c>
      <c r="F11" s="105"/>
      <c r="G11" s="84"/>
      <c r="H11" s="229">
        <f t="shared" si="0"/>
        <v>20</v>
      </c>
      <c r="I11" s="84"/>
      <c r="J11" s="230"/>
    </row>
    <row r="12" spans="1:10" ht="12.75">
      <c r="A12" s="22" t="s">
        <v>200</v>
      </c>
      <c r="B12" s="24" t="s">
        <v>201</v>
      </c>
      <c r="C12" s="222">
        <v>10</v>
      </c>
      <c r="D12" s="124">
        <v>0</v>
      </c>
      <c r="E12" s="124">
        <v>6</v>
      </c>
      <c r="F12" s="103"/>
      <c r="G12" s="124"/>
      <c r="H12" s="223">
        <f t="shared" si="0"/>
        <v>16</v>
      </c>
      <c r="I12" s="124"/>
      <c r="J12" s="231"/>
    </row>
    <row r="13" spans="1:10" ht="13.5" thickBot="1">
      <c r="A13" s="32"/>
      <c r="B13" s="33" t="s">
        <v>202</v>
      </c>
      <c r="C13" s="83">
        <v>15</v>
      </c>
      <c r="D13" s="84">
        <v>0</v>
      </c>
      <c r="E13" s="84">
        <v>9</v>
      </c>
      <c r="F13" s="105"/>
      <c r="G13" s="84"/>
      <c r="H13" s="229">
        <f t="shared" si="0"/>
        <v>24</v>
      </c>
      <c r="I13" s="84"/>
      <c r="J13" s="230"/>
    </row>
    <row r="14" spans="1:10" ht="12.75">
      <c r="A14" s="22" t="s">
        <v>203</v>
      </c>
      <c r="B14" s="24" t="s">
        <v>204</v>
      </c>
      <c r="C14" s="222">
        <v>15</v>
      </c>
      <c r="D14" s="124">
        <v>0</v>
      </c>
      <c r="E14" s="124">
        <v>9</v>
      </c>
      <c r="F14" s="103"/>
      <c r="G14" s="124"/>
      <c r="H14" s="223">
        <f t="shared" si="0"/>
        <v>24</v>
      </c>
      <c r="I14" s="124"/>
      <c r="J14" s="231"/>
    </row>
    <row r="15" spans="1:10" ht="13.5" thickBot="1">
      <c r="A15" s="32"/>
      <c r="B15" s="33" t="s">
        <v>205</v>
      </c>
      <c r="C15" s="83">
        <v>10</v>
      </c>
      <c r="D15" s="84">
        <v>0</v>
      </c>
      <c r="E15" s="84">
        <v>0</v>
      </c>
      <c r="F15" s="105"/>
      <c r="G15" s="84"/>
      <c r="H15" s="229">
        <f t="shared" si="0"/>
        <v>10</v>
      </c>
      <c r="I15" s="84"/>
      <c r="J15" s="230"/>
    </row>
    <row r="16" spans="1:10" ht="12.75">
      <c r="A16" s="22" t="s">
        <v>206</v>
      </c>
      <c r="B16" s="24" t="s">
        <v>207</v>
      </c>
      <c r="C16" s="222">
        <v>15</v>
      </c>
      <c r="D16" s="124">
        <v>0</v>
      </c>
      <c r="E16" s="124">
        <v>0</v>
      </c>
      <c r="F16" s="103"/>
      <c r="G16" s="124"/>
      <c r="H16" s="223">
        <f t="shared" si="0"/>
        <v>15</v>
      </c>
      <c r="I16" s="124"/>
      <c r="J16" s="231"/>
    </row>
    <row r="17" spans="1:10" ht="12.75">
      <c r="A17" s="32"/>
      <c r="B17" s="33" t="s">
        <v>208</v>
      </c>
      <c r="C17" s="83">
        <v>15</v>
      </c>
      <c r="D17" s="84">
        <v>0</v>
      </c>
      <c r="E17" s="84">
        <v>0</v>
      </c>
      <c r="F17" s="105"/>
      <c r="G17" s="84"/>
      <c r="H17" s="229">
        <f t="shared" si="0"/>
        <v>15</v>
      </c>
      <c r="I17" s="84"/>
      <c r="J17" s="230"/>
    </row>
    <row r="18" spans="1:10" ht="13.5" thickBot="1">
      <c r="A18" s="28"/>
      <c r="B18" s="20" t="s">
        <v>209</v>
      </c>
      <c r="C18" s="226">
        <v>10</v>
      </c>
      <c r="D18" s="127">
        <v>0</v>
      </c>
      <c r="E18" s="127">
        <v>0</v>
      </c>
      <c r="F18" s="106"/>
      <c r="G18" s="127"/>
      <c r="H18" s="227">
        <f t="shared" si="0"/>
        <v>10</v>
      </c>
      <c r="I18" s="127"/>
      <c r="J18" s="228"/>
    </row>
    <row r="19" spans="1:10" ht="12.75">
      <c r="A19" s="32" t="s">
        <v>210</v>
      </c>
      <c r="B19" s="33" t="s">
        <v>211</v>
      </c>
      <c r="C19" s="83">
        <v>10</v>
      </c>
      <c r="D19" s="84">
        <v>0</v>
      </c>
      <c r="E19" s="84">
        <v>0</v>
      </c>
      <c r="F19" s="105"/>
      <c r="G19" s="84"/>
      <c r="H19" s="229">
        <f t="shared" si="0"/>
        <v>10</v>
      </c>
      <c r="I19" s="84"/>
      <c r="J19" s="230"/>
    </row>
    <row r="20" spans="1:10" ht="13.5" thickBot="1">
      <c r="A20" s="28"/>
      <c r="B20" s="20" t="s">
        <v>0</v>
      </c>
      <c r="C20" s="226">
        <v>15</v>
      </c>
      <c r="D20" s="127">
        <v>0</v>
      </c>
      <c r="E20" s="127">
        <v>0</v>
      </c>
      <c r="F20" s="106"/>
      <c r="G20" s="127"/>
      <c r="H20" s="227">
        <f t="shared" si="0"/>
        <v>15</v>
      </c>
      <c r="I20" s="127"/>
      <c r="J20" s="228"/>
    </row>
    <row r="21" spans="1:10" ht="12.75">
      <c r="A21" s="32" t="s">
        <v>1</v>
      </c>
      <c r="B21" s="33" t="s">
        <v>2</v>
      </c>
      <c r="C21" s="83">
        <v>10</v>
      </c>
      <c r="D21" s="84">
        <v>0</v>
      </c>
      <c r="E21" s="84">
        <v>0</v>
      </c>
      <c r="F21" s="105"/>
      <c r="G21" s="84"/>
      <c r="H21" s="229">
        <f t="shared" si="0"/>
        <v>10</v>
      </c>
      <c r="I21" s="84"/>
      <c r="J21" s="230"/>
    </row>
    <row r="22" spans="1:10" ht="13.5" thickBot="1">
      <c r="A22" s="32"/>
      <c r="B22" s="33" t="s">
        <v>3</v>
      </c>
      <c r="C22" s="83">
        <v>15</v>
      </c>
      <c r="D22" s="84">
        <v>0</v>
      </c>
      <c r="E22" s="84">
        <v>0</v>
      </c>
      <c r="F22" s="105"/>
      <c r="G22" s="84"/>
      <c r="H22" s="229">
        <f t="shared" si="0"/>
        <v>15</v>
      </c>
      <c r="I22" s="224">
        <v>15</v>
      </c>
      <c r="J22" s="225">
        <v>18</v>
      </c>
    </row>
    <row r="23" spans="1:10" ht="12.75">
      <c r="A23" s="22" t="s">
        <v>4</v>
      </c>
      <c r="B23" s="24" t="s">
        <v>5</v>
      </c>
      <c r="C23" s="222">
        <v>15</v>
      </c>
      <c r="D23" s="124">
        <v>0</v>
      </c>
      <c r="E23" s="124">
        <v>0</v>
      </c>
      <c r="F23" s="103"/>
      <c r="G23" s="124"/>
      <c r="H23" s="223">
        <f t="shared" si="0"/>
        <v>15</v>
      </c>
      <c r="I23" s="124">
        <v>15</v>
      </c>
      <c r="J23" s="231">
        <v>18</v>
      </c>
    </row>
    <row r="24" spans="1:10" ht="13.5" thickBot="1">
      <c r="A24" s="32"/>
      <c r="B24" s="33" t="s">
        <v>6</v>
      </c>
      <c r="C24" s="83">
        <v>15</v>
      </c>
      <c r="D24" s="84">
        <v>0</v>
      </c>
      <c r="E24" s="84">
        <v>0</v>
      </c>
      <c r="F24" s="105"/>
      <c r="G24" s="84"/>
      <c r="H24" s="229">
        <f t="shared" si="0"/>
        <v>15</v>
      </c>
      <c r="I24" s="224">
        <v>15</v>
      </c>
      <c r="J24" s="225">
        <v>18</v>
      </c>
    </row>
    <row r="25" spans="1:10" ht="12.75">
      <c r="A25" s="22" t="s">
        <v>7</v>
      </c>
      <c r="B25" s="24" t="s">
        <v>8</v>
      </c>
      <c r="C25" s="222">
        <v>15</v>
      </c>
      <c r="D25" s="124">
        <v>0</v>
      </c>
      <c r="E25" s="124">
        <v>0</v>
      </c>
      <c r="F25" s="103"/>
      <c r="G25" s="124"/>
      <c r="H25" s="223">
        <f t="shared" si="0"/>
        <v>15</v>
      </c>
      <c r="I25" s="124">
        <v>15</v>
      </c>
      <c r="J25" s="231">
        <v>18</v>
      </c>
    </row>
    <row r="26" spans="1:10" ht="13.5" thickBot="1">
      <c r="A26" s="32"/>
      <c r="B26" s="33" t="s">
        <v>9</v>
      </c>
      <c r="C26" s="83">
        <v>10</v>
      </c>
      <c r="D26" s="84">
        <v>0</v>
      </c>
      <c r="E26" s="84">
        <v>0</v>
      </c>
      <c r="F26" s="105"/>
      <c r="G26" s="84"/>
      <c r="H26" s="229">
        <f t="shared" si="0"/>
        <v>10</v>
      </c>
      <c r="I26" s="224"/>
      <c r="J26" s="225"/>
    </row>
    <row r="27" spans="1:10" ht="12.75">
      <c r="A27" s="22" t="s">
        <v>10</v>
      </c>
      <c r="B27" s="24" t="s">
        <v>11</v>
      </c>
      <c r="C27" s="222">
        <v>15</v>
      </c>
      <c r="D27" s="124">
        <v>0</v>
      </c>
      <c r="E27" s="124">
        <v>0</v>
      </c>
      <c r="F27" s="103"/>
      <c r="G27" s="124"/>
      <c r="H27" s="223">
        <f t="shared" si="0"/>
        <v>15</v>
      </c>
      <c r="I27" s="124">
        <v>10</v>
      </c>
      <c r="J27" s="231">
        <v>12</v>
      </c>
    </row>
    <row r="28" spans="1:10" ht="12.75">
      <c r="A28" s="32"/>
      <c r="B28" s="33" t="s">
        <v>12</v>
      </c>
      <c r="C28" s="83">
        <v>10</v>
      </c>
      <c r="D28" s="84">
        <v>0</v>
      </c>
      <c r="E28" s="84">
        <v>0</v>
      </c>
      <c r="F28" s="105"/>
      <c r="G28" s="84"/>
      <c r="H28" s="229">
        <f t="shared" si="0"/>
        <v>10</v>
      </c>
      <c r="I28" s="224">
        <v>10</v>
      </c>
      <c r="J28" s="225">
        <v>12</v>
      </c>
    </row>
    <row r="29" spans="1:10" ht="13.5" thickBot="1">
      <c r="A29" s="28"/>
      <c r="B29" s="20" t="s">
        <v>13</v>
      </c>
      <c r="C29" s="226">
        <v>15</v>
      </c>
      <c r="D29" s="127">
        <v>0</v>
      </c>
      <c r="E29" s="127">
        <v>0</v>
      </c>
      <c r="F29" s="106"/>
      <c r="G29" s="127"/>
      <c r="H29" s="227">
        <f t="shared" si="0"/>
        <v>15</v>
      </c>
      <c r="I29" s="127">
        <v>15</v>
      </c>
      <c r="J29" s="228">
        <v>18</v>
      </c>
    </row>
    <row r="30" spans="1:10" ht="12.75">
      <c r="A30" s="32" t="s">
        <v>14</v>
      </c>
      <c r="B30" s="33" t="s">
        <v>15</v>
      </c>
      <c r="C30" s="83">
        <v>15</v>
      </c>
      <c r="D30" s="84">
        <v>0</v>
      </c>
      <c r="E30" s="84">
        <v>0</v>
      </c>
      <c r="F30" s="105"/>
      <c r="G30" s="84"/>
      <c r="H30" s="229">
        <f t="shared" si="0"/>
        <v>15</v>
      </c>
      <c r="I30" s="224">
        <v>15</v>
      </c>
      <c r="J30" s="225">
        <v>18</v>
      </c>
    </row>
    <row r="31" spans="1:10" ht="13.5" thickBot="1">
      <c r="A31" s="28"/>
      <c r="B31" s="20" t="s">
        <v>16</v>
      </c>
      <c r="C31" s="226">
        <v>10</v>
      </c>
      <c r="D31" s="127">
        <v>0</v>
      </c>
      <c r="E31" s="127">
        <v>0</v>
      </c>
      <c r="F31" s="106"/>
      <c r="G31" s="127"/>
      <c r="H31" s="227">
        <f t="shared" si="0"/>
        <v>10</v>
      </c>
      <c r="I31" s="127">
        <v>10</v>
      </c>
      <c r="J31" s="228">
        <v>12</v>
      </c>
    </row>
    <row r="32" spans="1:10" ht="13.5" thickBot="1">
      <c r="A32" s="39" t="s">
        <v>187</v>
      </c>
      <c r="B32" s="40"/>
      <c r="C32" s="28">
        <f>SUM(C6:C31)</f>
        <v>335</v>
      </c>
      <c r="D32" s="20">
        <f>SUM(D6:D31)</f>
        <v>12</v>
      </c>
      <c r="E32" s="20">
        <f>SUM(E6:E31)</f>
        <v>69</v>
      </c>
      <c r="F32" s="109"/>
      <c r="G32" s="20">
        <f>SUM(G6:G31)</f>
        <v>0</v>
      </c>
      <c r="H32" s="227">
        <f t="shared" si="0"/>
        <v>416</v>
      </c>
      <c r="I32" s="20">
        <f>SUM(I6:I31)</f>
        <v>120</v>
      </c>
      <c r="J32" s="31">
        <f>SUM(J6:J31)</f>
        <v>144</v>
      </c>
    </row>
  </sheetData>
  <sheetProtection password="CC54"/>
  <printOptions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8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defaultGridColor="0" zoomScale="85" zoomScaleNormal="85" colorId="37" workbookViewId="0" topLeftCell="A1">
      <pane ySplit="6" topLeftCell="MZI7" activePane="bottomLeft" state="frozen"/>
      <selection pane="topLeft" activeCell="O38" sqref="O38"/>
      <selection pane="bottomLeft" activeCell="A1" sqref="A1"/>
    </sheetView>
  </sheetViews>
  <sheetFormatPr defaultColWidth="11.00390625" defaultRowHeight="12.75"/>
  <cols>
    <col min="1" max="2" width="10.75390625" style="233" customWidth="1"/>
    <col min="3" max="11" width="9.75390625" style="233" customWidth="1"/>
    <col min="12" max="13" width="10.75390625" style="233" customWidth="1"/>
    <col min="14" max="14" width="9.75390625" style="233" customWidth="1"/>
    <col min="15" max="16384" width="10.75390625" style="233" customWidth="1"/>
  </cols>
  <sheetData>
    <row r="1" spans="1:8" ht="15.75">
      <c r="A1" s="232" t="s">
        <v>174</v>
      </c>
      <c r="H1" s="234" t="s">
        <v>148</v>
      </c>
    </row>
    <row r="2" spans="1:8" ht="15.75">
      <c r="A2" s="232" t="s">
        <v>176</v>
      </c>
      <c r="H2" s="234" t="s">
        <v>149</v>
      </c>
    </row>
    <row r="3" ht="12.75" thickBot="1"/>
    <row r="4" spans="1:14" ht="15">
      <c r="A4" s="235"/>
      <c r="B4" s="236"/>
      <c r="C4" s="237" t="s">
        <v>150</v>
      </c>
      <c r="D4" s="238"/>
      <c r="E4" s="239"/>
      <c r="F4" s="237" t="s">
        <v>151</v>
      </c>
      <c r="G4" s="238"/>
      <c r="H4" s="239"/>
      <c r="I4" s="237" t="s">
        <v>152</v>
      </c>
      <c r="J4" s="238"/>
      <c r="K4" s="239"/>
      <c r="L4" s="237" t="s">
        <v>153</v>
      </c>
      <c r="M4" s="238"/>
      <c r="N4" s="239"/>
    </row>
    <row r="5" spans="1:14" ht="12">
      <c r="A5" s="240" t="s">
        <v>179</v>
      </c>
      <c r="B5" s="241" t="s">
        <v>180</v>
      </c>
      <c r="C5" s="242" t="s">
        <v>189</v>
      </c>
      <c r="D5" s="243" t="s">
        <v>188</v>
      </c>
      <c r="E5" s="244"/>
      <c r="F5" s="242" t="s">
        <v>189</v>
      </c>
      <c r="G5" s="243" t="s">
        <v>188</v>
      </c>
      <c r="H5" s="244"/>
      <c r="I5" s="242" t="s">
        <v>189</v>
      </c>
      <c r="J5" s="243" t="s">
        <v>188</v>
      </c>
      <c r="K5" s="244"/>
      <c r="L5" s="242" t="s">
        <v>189</v>
      </c>
      <c r="M5" s="243" t="s">
        <v>188</v>
      </c>
      <c r="N5" s="244"/>
    </row>
    <row r="6" spans="1:14" ht="12.75" thickBot="1">
      <c r="A6" s="240"/>
      <c r="B6" s="241"/>
      <c r="C6" s="240" t="s">
        <v>154</v>
      </c>
      <c r="D6" s="245" t="s">
        <v>189</v>
      </c>
      <c r="E6" s="246" t="s">
        <v>190</v>
      </c>
      <c r="F6" s="240" t="s">
        <v>154</v>
      </c>
      <c r="G6" s="245" t="s">
        <v>189</v>
      </c>
      <c r="H6" s="246" t="s">
        <v>190</v>
      </c>
      <c r="I6" s="240" t="s">
        <v>154</v>
      </c>
      <c r="J6" s="245" t="s">
        <v>189</v>
      </c>
      <c r="K6" s="246" t="s">
        <v>190</v>
      </c>
      <c r="L6" s="240" t="s">
        <v>154</v>
      </c>
      <c r="M6" s="245" t="s">
        <v>189</v>
      </c>
      <c r="N6" s="246" t="s">
        <v>190</v>
      </c>
    </row>
    <row r="7" spans="1:14" ht="16.5" customHeight="1">
      <c r="A7" s="247" t="s">
        <v>191</v>
      </c>
      <c r="B7" s="248" t="s">
        <v>192</v>
      </c>
      <c r="C7" s="247">
        <v>5</v>
      </c>
      <c r="D7" s="249">
        <v>0</v>
      </c>
      <c r="E7" s="250">
        <v>0</v>
      </c>
      <c r="F7" s="247">
        <f>'Temps de travaux généraux'!$H$6</f>
        <v>18</v>
      </c>
      <c r="G7" s="249">
        <f>'Temps de travaux généraux'!$I$6</f>
        <v>0</v>
      </c>
      <c r="H7" s="250">
        <f>'Temps de travaux généraux'!$J$6</f>
        <v>0</v>
      </c>
      <c r="I7" s="247">
        <f>SUM('Alimentation élevages et Temps'!$L$6+'Alimentation élevages et Temps'!$L$39)</f>
        <v>0</v>
      </c>
      <c r="J7" s="249">
        <v>0</v>
      </c>
      <c r="K7" s="250">
        <v>0</v>
      </c>
      <c r="L7" s="247">
        <f aca="true" t="shared" si="0" ref="L7:N32">SUM(C7,F7,I7)</f>
        <v>23</v>
      </c>
      <c r="M7" s="249">
        <f t="shared" si="0"/>
        <v>0</v>
      </c>
      <c r="N7" s="250">
        <f t="shared" si="0"/>
        <v>0</v>
      </c>
    </row>
    <row r="8" spans="1:14" ht="16.5" customHeight="1" thickBot="1">
      <c r="A8" s="251"/>
      <c r="B8" s="252" t="s">
        <v>193</v>
      </c>
      <c r="C8" s="251">
        <v>10</v>
      </c>
      <c r="D8" s="252">
        <v>0</v>
      </c>
      <c r="E8" s="253">
        <v>0</v>
      </c>
      <c r="F8" s="251">
        <f>'Temps de travaux généraux'!$H$7</f>
        <v>10</v>
      </c>
      <c r="G8" s="252">
        <f>'Temps de travaux généraux'!$I$7</f>
        <v>0</v>
      </c>
      <c r="H8" s="253">
        <f>'Temps de travaux généraux'!$J$7</f>
        <v>0</v>
      </c>
      <c r="I8" s="251">
        <f>SUM('Alimentation élevages et Temps'!$L$7+'Alimentation élevages et Temps'!$L$40)</f>
        <v>0</v>
      </c>
      <c r="J8" s="252">
        <v>0</v>
      </c>
      <c r="K8" s="253">
        <v>0</v>
      </c>
      <c r="L8" s="251">
        <f t="shared" si="0"/>
        <v>20</v>
      </c>
      <c r="M8" s="252">
        <f t="shared" si="0"/>
        <v>0</v>
      </c>
      <c r="N8" s="253">
        <f t="shared" si="0"/>
        <v>0</v>
      </c>
    </row>
    <row r="9" spans="1:14" ht="16.5" customHeight="1">
      <c r="A9" s="254" t="s">
        <v>194</v>
      </c>
      <c r="B9" s="255" t="s">
        <v>195</v>
      </c>
      <c r="C9" s="254">
        <v>16</v>
      </c>
      <c r="D9" s="255">
        <v>16</v>
      </c>
      <c r="E9" s="256">
        <v>0</v>
      </c>
      <c r="F9" s="254">
        <f>'Temps de travaux généraux'!$H$8</f>
        <v>28.5</v>
      </c>
      <c r="G9" s="255">
        <f>'Temps de travaux généraux'!$I$8</f>
        <v>0</v>
      </c>
      <c r="H9" s="256">
        <f>'Temps de travaux généraux'!$J$8</f>
        <v>0</v>
      </c>
      <c r="I9" s="254">
        <f>SUM('Alimentation élevages et Temps'!$L$8+'Alimentation élevages et Temps'!$L$41)</f>
        <v>0</v>
      </c>
      <c r="J9" s="255">
        <v>0</v>
      </c>
      <c r="K9" s="256">
        <v>0</v>
      </c>
      <c r="L9" s="254">
        <f t="shared" si="0"/>
        <v>44.5</v>
      </c>
      <c r="M9" s="255">
        <f t="shared" si="0"/>
        <v>16</v>
      </c>
      <c r="N9" s="256">
        <f t="shared" si="0"/>
        <v>0</v>
      </c>
    </row>
    <row r="10" spans="1:14" ht="16.5" customHeight="1" thickBot="1">
      <c r="A10" s="251"/>
      <c r="B10" s="252" t="s">
        <v>196</v>
      </c>
      <c r="C10" s="251">
        <v>0</v>
      </c>
      <c r="D10" s="252">
        <v>0</v>
      </c>
      <c r="E10" s="253">
        <v>0</v>
      </c>
      <c r="F10" s="251">
        <f>'Temps de travaux généraux'!$H$9</f>
        <v>40.5</v>
      </c>
      <c r="G10" s="252">
        <f>'Temps de travaux généraux'!$I$9</f>
        <v>0</v>
      </c>
      <c r="H10" s="253">
        <f>'Temps de travaux généraux'!$J$9</f>
        <v>0</v>
      </c>
      <c r="I10" s="251">
        <f>SUM('Alimentation élevages et Temps'!$L$9+'Alimentation élevages et Temps'!$L$42)</f>
        <v>0</v>
      </c>
      <c r="J10" s="252">
        <v>0</v>
      </c>
      <c r="K10" s="253">
        <v>0</v>
      </c>
      <c r="L10" s="251">
        <f t="shared" si="0"/>
        <v>40.5</v>
      </c>
      <c r="M10" s="252">
        <f t="shared" si="0"/>
        <v>0</v>
      </c>
      <c r="N10" s="253">
        <f t="shared" si="0"/>
        <v>0</v>
      </c>
    </row>
    <row r="11" spans="1:14" ht="16.5" customHeight="1">
      <c r="A11" s="254" t="s">
        <v>197</v>
      </c>
      <c r="B11" s="255" t="s">
        <v>198</v>
      </c>
      <c r="C11" s="254">
        <v>0</v>
      </c>
      <c r="D11" s="255">
        <v>0</v>
      </c>
      <c r="E11" s="256">
        <v>0</v>
      </c>
      <c r="F11" s="254">
        <f>'Temps de travaux généraux'!$H$10</f>
        <v>15</v>
      </c>
      <c r="G11" s="255">
        <f>'Temps de travaux généraux'!$I$10</f>
        <v>0</v>
      </c>
      <c r="H11" s="256">
        <f>'Temps de travaux généraux'!$J$10</f>
        <v>0</v>
      </c>
      <c r="I11" s="254">
        <f>SUM('Alimentation élevages et Temps'!$L$10+'Alimentation élevages et Temps'!$L$43)</f>
        <v>0</v>
      </c>
      <c r="J11" s="255">
        <v>0</v>
      </c>
      <c r="K11" s="256">
        <v>0</v>
      </c>
      <c r="L11" s="254">
        <f t="shared" si="0"/>
        <v>15</v>
      </c>
      <c r="M11" s="255">
        <f t="shared" si="0"/>
        <v>0</v>
      </c>
      <c r="N11" s="256">
        <f t="shared" si="0"/>
        <v>0</v>
      </c>
    </row>
    <row r="12" spans="1:14" ht="16.5" customHeight="1" thickBot="1">
      <c r="A12" s="254"/>
      <c r="B12" s="255" t="s">
        <v>199</v>
      </c>
      <c r="C12" s="254">
        <v>0</v>
      </c>
      <c r="D12" s="255">
        <v>0</v>
      </c>
      <c r="E12" s="256">
        <v>0</v>
      </c>
      <c r="F12" s="254">
        <f>'Temps de travaux généraux'!$H$11</f>
        <v>20</v>
      </c>
      <c r="G12" s="255">
        <f>'Temps de travaux généraux'!$I$11</f>
        <v>0</v>
      </c>
      <c r="H12" s="256">
        <f>'Temps de travaux généraux'!$J$11</f>
        <v>0</v>
      </c>
      <c r="I12" s="254">
        <f>SUM('Alimentation élevages et Temps'!$L$11+'Alimentation élevages et Temps'!$L$44)</f>
        <v>0</v>
      </c>
      <c r="J12" s="255">
        <v>0</v>
      </c>
      <c r="K12" s="256">
        <v>0</v>
      </c>
      <c r="L12" s="254">
        <f t="shared" si="0"/>
        <v>20</v>
      </c>
      <c r="M12" s="255">
        <f t="shared" si="0"/>
        <v>0</v>
      </c>
      <c r="N12" s="256">
        <f t="shared" si="0"/>
        <v>0</v>
      </c>
    </row>
    <row r="13" spans="1:14" ht="16.5" customHeight="1">
      <c r="A13" s="247" t="s">
        <v>200</v>
      </c>
      <c r="B13" s="249" t="s">
        <v>201</v>
      </c>
      <c r="C13" s="247">
        <v>5</v>
      </c>
      <c r="D13" s="249">
        <v>0</v>
      </c>
      <c r="E13" s="250">
        <v>0</v>
      </c>
      <c r="F13" s="247">
        <f>'Temps de travaux généraux'!$H$12</f>
        <v>16</v>
      </c>
      <c r="G13" s="249">
        <f>'Temps de travaux généraux'!$I$12</f>
        <v>0</v>
      </c>
      <c r="H13" s="250">
        <f>'Temps de travaux généraux'!$J$12</f>
        <v>0</v>
      </c>
      <c r="I13" s="247">
        <f>SUM('Alimentation élevages et Temps'!$L$12+'Alimentation élevages et Temps'!$L$45)</f>
        <v>0</v>
      </c>
      <c r="J13" s="249">
        <v>0</v>
      </c>
      <c r="K13" s="250">
        <v>0</v>
      </c>
      <c r="L13" s="247">
        <f t="shared" si="0"/>
        <v>21</v>
      </c>
      <c r="M13" s="249">
        <f t="shared" si="0"/>
        <v>0</v>
      </c>
      <c r="N13" s="250">
        <f t="shared" si="0"/>
        <v>0</v>
      </c>
    </row>
    <row r="14" spans="1:14" ht="16.5" customHeight="1" thickBot="1">
      <c r="A14" s="254"/>
      <c r="B14" s="255" t="s">
        <v>202</v>
      </c>
      <c r="C14" s="254">
        <v>3</v>
      </c>
      <c r="D14" s="255">
        <v>0</v>
      </c>
      <c r="E14" s="256">
        <v>0</v>
      </c>
      <c r="F14" s="254">
        <f>'Temps de travaux généraux'!$H$13</f>
        <v>24</v>
      </c>
      <c r="G14" s="255">
        <f>'Temps de travaux généraux'!$I$13</f>
        <v>0</v>
      </c>
      <c r="H14" s="256">
        <f>'Temps de travaux généraux'!$J$13</f>
        <v>0</v>
      </c>
      <c r="I14" s="254">
        <f>SUM('Alimentation élevages et Temps'!$L$13+'Alimentation élevages et Temps'!$L$46)</f>
        <v>0</v>
      </c>
      <c r="J14" s="255">
        <v>0</v>
      </c>
      <c r="K14" s="256">
        <v>0</v>
      </c>
      <c r="L14" s="254">
        <f t="shared" si="0"/>
        <v>27</v>
      </c>
      <c r="M14" s="255">
        <f t="shared" si="0"/>
        <v>0</v>
      </c>
      <c r="N14" s="256">
        <f t="shared" si="0"/>
        <v>0</v>
      </c>
    </row>
    <row r="15" spans="1:14" ht="16.5" customHeight="1">
      <c r="A15" s="247" t="s">
        <v>203</v>
      </c>
      <c r="B15" s="249" t="s">
        <v>204</v>
      </c>
      <c r="C15" s="247">
        <v>3</v>
      </c>
      <c r="D15" s="249">
        <v>0</v>
      </c>
      <c r="E15" s="250">
        <v>0</v>
      </c>
      <c r="F15" s="247">
        <f>'Temps de travaux généraux'!$H$14</f>
        <v>24</v>
      </c>
      <c r="G15" s="249">
        <f>'Temps de travaux généraux'!$I$14</f>
        <v>0</v>
      </c>
      <c r="H15" s="250">
        <f>'Temps de travaux généraux'!$J$14</f>
        <v>0</v>
      </c>
      <c r="I15" s="247">
        <f>SUM('Alimentation élevages et Temps'!$L$14+'Alimentation élevages et Temps'!$L$47)</f>
        <v>0</v>
      </c>
      <c r="J15" s="249">
        <v>0</v>
      </c>
      <c r="K15" s="250">
        <v>0</v>
      </c>
      <c r="L15" s="247">
        <f t="shared" si="0"/>
        <v>27</v>
      </c>
      <c r="M15" s="249">
        <f t="shared" si="0"/>
        <v>0</v>
      </c>
      <c r="N15" s="250">
        <f t="shared" si="0"/>
        <v>0</v>
      </c>
    </row>
    <row r="16" spans="1:14" ht="16.5" customHeight="1" thickBot="1">
      <c r="A16" s="254"/>
      <c r="B16" s="255" t="s">
        <v>205</v>
      </c>
      <c r="C16" s="254">
        <v>4</v>
      </c>
      <c r="D16" s="255">
        <v>4</v>
      </c>
      <c r="E16" s="256">
        <v>0</v>
      </c>
      <c r="F16" s="254">
        <f>'Temps de travaux généraux'!$H$15</f>
        <v>10</v>
      </c>
      <c r="G16" s="255">
        <f>'Temps de travaux généraux'!$I$15</f>
        <v>0</v>
      </c>
      <c r="H16" s="256">
        <f>'Temps de travaux généraux'!$J$15</f>
        <v>0</v>
      </c>
      <c r="I16" s="254">
        <f>SUM('Alimentation élevages et Temps'!$L$15+'Alimentation élevages et Temps'!$L$48)</f>
        <v>0</v>
      </c>
      <c r="J16" s="255">
        <v>0</v>
      </c>
      <c r="K16" s="256">
        <v>0</v>
      </c>
      <c r="L16" s="254">
        <f t="shared" si="0"/>
        <v>14</v>
      </c>
      <c r="M16" s="255">
        <f t="shared" si="0"/>
        <v>4</v>
      </c>
      <c r="N16" s="256">
        <f t="shared" si="0"/>
        <v>0</v>
      </c>
    </row>
    <row r="17" spans="1:14" ht="16.5" customHeight="1">
      <c r="A17" s="247" t="s">
        <v>206</v>
      </c>
      <c r="B17" s="249" t="s">
        <v>207</v>
      </c>
      <c r="C17" s="247">
        <v>4</v>
      </c>
      <c r="D17" s="249">
        <v>4</v>
      </c>
      <c r="E17" s="250">
        <v>0</v>
      </c>
      <c r="F17" s="247">
        <f>'Temps de travaux généraux'!$H$16</f>
        <v>15</v>
      </c>
      <c r="G17" s="249">
        <f>'Temps de travaux généraux'!$I$16</f>
        <v>0</v>
      </c>
      <c r="H17" s="250">
        <f>'Temps de travaux généraux'!$J$16</f>
        <v>0</v>
      </c>
      <c r="I17" s="247">
        <f>SUM('Alimentation élevages et Temps'!$L$16+'Alimentation élevages et Temps'!$L$49)</f>
        <v>0</v>
      </c>
      <c r="J17" s="249">
        <v>0</v>
      </c>
      <c r="K17" s="250">
        <v>0</v>
      </c>
      <c r="L17" s="247">
        <f t="shared" si="0"/>
        <v>19</v>
      </c>
      <c r="M17" s="249">
        <f t="shared" si="0"/>
        <v>4</v>
      </c>
      <c r="N17" s="250">
        <f t="shared" si="0"/>
        <v>0</v>
      </c>
    </row>
    <row r="18" spans="1:14" ht="16.5" customHeight="1">
      <c r="A18" s="254"/>
      <c r="B18" s="255" t="s">
        <v>208</v>
      </c>
      <c r="C18" s="254">
        <v>0</v>
      </c>
      <c r="D18" s="255">
        <v>0</v>
      </c>
      <c r="E18" s="256">
        <v>0</v>
      </c>
      <c r="F18" s="254">
        <f>'Temps de travaux généraux'!$H$17</f>
        <v>15</v>
      </c>
      <c r="G18" s="255">
        <f>'Temps de travaux généraux'!$I$17</f>
        <v>0</v>
      </c>
      <c r="H18" s="256">
        <f>'Temps de travaux généraux'!$J$17</f>
        <v>0</v>
      </c>
      <c r="I18" s="254">
        <f>SUM('Alimentation élevages et Temps'!$L$17+'Alimentation élevages et Temps'!$L$50)</f>
        <v>0</v>
      </c>
      <c r="J18" s="255">
        <v>0</v>
      </c>
      <c r="K18" s="256">
        <v>0</v>
      </c>
      <c r="L18" s="254">
        <f t="shared" si="0"/>
        <v>15</v>
      </c>
      <c r="M18" s="255">
        <f t="shared" si="0"/>
        <v>0</v>
      </c>
      <c r="N18" s="256">
        <f t="shared" si="0"/>
        <v>0</v>
      </c>
    </row>
    <row r="19" spans="1:14" ht="16.5" customHeight="1" thickBot="1">
      <c r="A19" s="251"/>
      <c r="B19" s="252" t="s">
        <v>209</v>
      </c>
      <c r="C19" s="251">
        <v>0</v>
      </c>
      <c r="D19" s="252">
        <v>0</v>
      </c>
      <c r="E19" s="253">
        <v>0</v>
      </c>
      <c r="F19" s="251">
        <f>'Temps de travaux généraux'!$H$18</f>
        <v>10</v>
      </c>
      <c r="G19" s="252">
        <f>'Temps de travaux généraux'!$I$18</f>
        <v>0</v>
      </c>
      <c r="H19" s="253">
        <f>'Temps de travaux généraux'!$J$18</f>
        <v>0</v>
      </c>
      <c r="I19" s="251">
        <f>SUM('Alimentation élevages et Temps'!$L$18+'Alimentation élevages et Temps'!$L$51)</f>
        <v>0</v>
      </c>
      <c r="J19" s="252">
        <v>0</v>
      </c>
      <c r="K19" s="253">
        <v>0</v>
      </c>
      <c r="L19" s="251">
        <f t="shared" si="0"/>
        <v>10</v>
      </c>
      <c r="M19" s="252">
        <f t="shared" si="0"/>
        <v>0</v>
      </c>
      <c r="N19" s="253">
        <f t="shared" si="0"/>
        <v>0</v>
      </c>
    </row>
    <row r="20" spans="1:14" ht="16.5" customHeight="1">
      <c r="A20" s="254" t="s">
        <v>210</v>
      </c>
      <c r="B20" s="255" t="s">
        <v>211</v>
      </c>
      <c r="C20" s="254">
        <v>0</v>
      </c>
      <c r="D20" s="255">
        <v>0</v>
      </c>
      <c r="E20" s="256">
        <v>0</v>
      </c>
      <c r="F20" s="254">
        <f>'Temps de travaux généraux'!$H$19</f>
        <v>10</v>
      </c>
      <c r="G20" s="255">
        <f>'Temps de travaux généraux'!$I$19</f>
        <v>0</v>
      </c>
      <c r="H20" s="256">
        <f>'Temps de travaux généraux'!$J$19</f>
        <v>0</v>
      </c>
      <c r="I20" s="254">
        <f>SUM('Alimentation élevages et Temps'!$L$19+'Alimentation élevages et Temps'!$L$52)</f>
        <v>0</v>
      </c>
      <c r="J20" s="255">
        <v>0</v>
      </c>
      <c r="K20" s="256">
        <v>0</v>
      </c>
      <c r="L20" s="254">
        <f t="shared" si="0"/>
        <v>10</v>
      </c>
      <c r="M20" s="255">
        <f t="shared" si="0"/>
        <v>0</v>
      </c>
      <c r="N20" s="256">
        <f t="shared" si="0"/>
        <v>0</v>
      </c>
    </row>
    <row r="21" spans="1:14" ht="16.5" customHeight="1" thickBot="1">
      <c r="A21" s="251"/>
      <c r="B21" s="252" t="s">
        <v>0</v>
      </c>
      <c r="C21" s="251">
        <v>0</v>
      </c>
      <c r="D21" s="252">
        <v>0</v>
      </c>
      <c r="E21" s="253">
        <v>0</v>
      </c>
      <c r="F21" s="251">
        <f>'Temps de travaux généraux'!$H$20</f>
        <v>15</v>
      </c>
      <c r="G21" s="252">
        <f>'Temps de travaux généraux'!$I$20</f>
        <v>0</v>
      </c>
      <c r="H21" s="253">
        <f>'Temps de travaux généraux'!$J$20</f>
        <v>0</v>
      </c>
      <c r="I21" s="251">
        <f>SUM('Alimentation élevages et Temps'!$L$20+'Alimentation élevages et Temps'!$L$53)</f>
        <v>0</v>
      </c>
      <c r="J21" s="252">
        <v>0</v>
      </c>
      <c r="K21" s="253">
        <v>0</v>
      </c>
      <c r="L21" s="251">
        <f t="shared" si="0"/>
        <v>15</v>
      </c>
      <c r="M21" s="252">
        <f t="shared" si="0"/>
        <v>0</v>
      </c>
      <c r="N21" s="253">
        <f t="shared" si="0"/>
        <v>0</v>
      </c>
    </row>
    <row r="22" spans="1:14" ht="16.5" customHeight="1">
      <c r="A22" s="254" t="s">
        <v>1</v>
      </c>
      <c r="B22" s="255" t="s">
        <v>2</v>
      </c>
      <c r="C22" s="254">
        <v>0</v>
      </c>
      <c r="D22" s="255">
        <v>0</v>
      </c>
      <c r="E22" s="256">
        <v>0</v>
      </c>
      <c r="F22" s="254">
        <f>'Temps de travaux généraux'!$H$21</f>
        <v>10</v>
      </c>
      <c r="G22" s="255">
        <f>'Temps de travaux généraux'!$I$21</f>
        <v>0</v>
      </c>
      <c r="H22" s="256">
        <f>'Temps de travaux généraux'!$J$21</f>
        <v>0</v>
      </c>
      <c r="I22" s="254">
        <f>SUM('Alimentation élevages et Temps'!$L$21+'Alimentation élevages et Temps'!$L$54)</f>
        <v>0</v>
      </c>
      <c r="J22" s="255">
        <v>0</v>
      </c>
      <c r="K22" s="256">
        <v>0</v>
      </c>
      <c r="L22" s="254">
        <f t="shared" si="0"/>
        <v>10</v>
      </c>
      <c r="M22" s="255">
        <f t="shared" si="0"/>
        <v>0</v>
      </c>
      <c r="N22" s="256">
        <f t="shared" si="0"/>
        <v>0</v>
      </c>
    </row>
    <row r="23" spans="1:14" ht="16.5" customHeight="1" thickBot="1">
      <c r="A23" s="254"/>
      <c r="B23" s="255" t="s">
        <v>3</v>
      </c>
      <c r="C23" s="254">
        <v>0</v>
      </c>
      <c r="D23" s="255">
        <v>0</v>
      </c>
      <c r="E23" s="256">
        <v>0</v>
      </c>
      <c r="F23" s="254">
        <f>'Temps de travaux généraux'!$H$22</f>
        <v>15</v>
      </c>
      <c r="G23" s="255">
        <f>'Temps de travaux généraux'!$I$22</f>
        <v>15</v>
      </c>
      <c r="H23" s="256">
        <f>'Temps de travaux généraux'!$J$22</f>
        <v>18</v>
      </c>
      <c r="I23" s="254">
        <f>SUM('Alimentation élevages et Temps'!$L$22+'Alimentation élevages et Temps'!$L$55)</f>
        <v>0</v>
      </c>
      <c r="J23" s="255">
        <v>0</v>
      </c>
      <c r="K23" s="256">
        <v>0</v>
      </c>
      <c r="L23" s="254">
        <f t="shared" si="0"/>
        <v>15</v>
      </c>
      <c r="M23" s="255">
        <f t="shared" si="0"/>
        <v>15</v>
      </c>
      <c r="N23" s="256">
        <f t="shared" si="0"/>
        <v>18</v>
      </c>
    </row>
    <row r="24" spans="1:14" ht="16.5" customHeight="1">
      <c r="A24" s="247" t="s">
        <v>4</v>
      </c>
      <c r="B24" s="249" t="s">
        <v>5</v>
      </c>
      <c r="C24" s="247">
        <v>0</v>
      </c>
      <c r="D24" s="249">
        <v>0</v>
      </c>
      <c r="E24" s="250">
        <v>0</v>
      </c>
      <c r="F24" s="247">
        <f>'Temps de travaux généraux'!$H$23</f>
        <v>15</v>
      </c>
      <c r="G24" s="249">
        <f>'Temps de travaux généraux'!$I$23</f>
        <v>15</v>
      </c>
      <c r="H24" s="250">
        <f>'Temps de travaux généraux'!$J$23</f>
        <v>18</v>
      </c>
      <c r="I24" s="247">
        <f>SUM('Alimentation élevages et Temps'!$L$23+'Alimentation élevages et Temps'!$L$56)</f>
        <v>0</v>
      </c>
      <c r="J24" s="249">
        <v>0</v>
      </c>
      <c r="K24" s="250">
        <v>0</v>
      </c>
      <c r="L24" s="247">
        <f t="shared" si="0"/>
        <v>15</v>
      </c>
      <c r="M24" s="249">
        <f t="shared" si="0"/>
        <v>15</v>
      </c>
      <c r="N24" s="250">
        <f t="shared" si="0"/>
        <v>18</v>
      </c>
    </row>
    <row r="25" spans="1:14" ht="16.5" customHeight="1" thickBot="1">
      <c r="A25" s="254"/>
      <c r="B25" s="255" t="s">
        <v>6</v>
      </c>
      <c r="C25" s="254">
        <v>0</v>
      </c>
      <c r="D25" s="255">
        <v>0</v>
      </c>
      <c r="E25" s="256">
        <v>0</v>
      </c>
      <c r="F25" s="254">
        <f>'Temps de travaux généraux'!$H$24</f>
        <v>15</v>
      </c>
      <c r="G25" s="255">
        <f>'Temps de travaux généraux'!$I$24</f>
        <v>15</v>
      </c>
      <c r="H25" s="256">
        <f>'Temps de travaux généraux'!$J$24</f>
        <v>18</v>
      </c>
      <c r="I25" s="254">
        <f>SUM('Alimentation élevages et Temps'!$L$24+'Alimentation élevages et Temps'!$L$57)</f>
        <v>0</v>
      </c>
      <c r="J25" s="255">
        <v>0</v>
      </c>
      <c r="K25" s="256">
        <v>0</v>
      </c>
      <c r="L25" s="254">
        <f t="shared" si="0"/>
        <v>15</v>
      </c>
      <c r="M25" s="255">
        <f t="shared" si="0"/>
        <v>15</v>
      </c>
      <c r="N25" s="256">
        <f t="shared" si="0"/>
        <v>18</v>
      </c>
    </row>
    <row r="26" spans="1:14" ht="16.5" customHeight="1">
      <c r="A26" s="247" t="s">
        <v>7</v>
      </c>
      <c r="B26" s="249" t="s">
        <v>8</v>
      </c>
      <c r="C26" s="247">
        <v>0</v>
      </c>
      <c r="D26" s="249">
        <v>0</v>
      </c>
      <c r="E26" s="250">
        <v>0</v>
      </c>
      <c r="F26" s="247">
        <f>'Temps de travaux généraux'!$H$25</f>
        <v>15</v>
      </c>
      <c r="G26" s="249">
        <f>'Temps de travaux généraux'!$I$25</f>
        <v>15</v>
      </c>
      <c r="H26" s="250">
        <f>'Temps de travaux généraux'!$J$25</f>
        <v>18</v>
      </c>
      <c r="I26" s="247">
        <f>SUM('Alimentation élevages et Temps'!$L$25+'Alimentation élevages et Temps'!$L$58)</f>
        <v>0</v>
      </c>
      <c r="J26" s="249">
        <v>0</v>
      </c>
      <c r="K26" s="250">
        <v>0</v>
      </c>
      <c r="L26" s="247">
        <f t="shared" si="0"/>
        <v>15</v>
      </c>
      <c r="M26" s="249">
        <f t="shared" si="0"/>
        <v>15</v>
      </c>
      <c r="N26" s="250">
        <f t="shared" si="0"/>
        <v>18</v>
      </c>
    </row>
    <row r="27" spans="1:14" ht="16.5" customHeight="1" thickBot="1">
      <c r="A27" s="254"/>
      <c r="B27" s="255" t="s">
        <v>9</v>
      </c>
      <c r="C27" s="254">
        <v>0</v>
      </c>
      <c r="D27" s="255">
        <v>0</v>
      </c>
      <c r="E27" s="256">
        <v>0</v>
      </c>
      <c r="F27" s="254">
        <f>'Temps de travaux généraux'!$H$26</f>
        <v>10</v>
      </c>
      <c r="G27" s="255">
        <f>'Temps de travaux généraux'!$I$26</f>
        <v>0</v>
      </c>
      <c r="H27" s="256">
        <f>'Temps de travaux généraux'!$J$26</f>
        <v>0</v>
      </c>
      <c r="I27" s="254">
        <f>SUM('Alimentation élevages et Temps'!$L$26+'Alimentation élevages et Temps'!$L$59)</f>
        <v>0</v>
      </c>
      <c r="J27" s="255">
        <v>0</v>
      </c>
      <c r="K27" s="256">
        <v>0</v>
      </c>
      <c r="L27" s="254">
        <f t="shared" si="0"/>
        <v>10</v>
      </c>
      <c r="M27" s="255">
        <f t="shared" si="0"/>
        <v>0</v>
      </c>
      <c r="N27" s="256">
        <f t="shared" si="0"/>
        <v>0</v>
      </c>
    </row>
    <row r="28" spans="1:14" ht="16.5" customHeight="1">
      <c r="A28" s="247" t="s">
        <v>10</v>
      </c>
      <c r="B28" s="249" t="s">
        <v>11</v>
      </c>
      <c r="C28" s="247">
        <v>0</v>
      </c>
      <c r="D28" s="249">
        <v>0</v>
      </c>
      <c r="E28" s="250">
        <v>0</v>
      </c>
      <c r="F28" s="247">
        <f>'Temps de travaux généraux'!$H$27</f>
        <v>15</v>
      </c>
      <c r="G28" s="249">
        <f>'Temps de travaux généraux'!$I$27</f>
        <v>10</v>
      </c>
      <c r="H28" s="250">
        <f>'Temps de travaux généraux'!$J$27</f>
        <v>12</v>
      </c>
      <c r="I28" s="247">
        <f>SUM('Alimentation élevages et Temps'!$L$27+'Alimentation élevages et Temps'!$L$60)</f>
        <v>0</v>
      </c>
      <c r="J28" s="249">
        <v>0</v>
      </c>
      <c r="K28" s="250">
        <v>0</v>
      </c>
      <c r="L28" s="247">
        <f t="shared" si="0"/>
        <v>15</v>
      </c>
      <c r="M28" s="249">
        <f t="shared" si="0"/>
        <v>10</v>
      </c>
      <c r="N28" s="250">
        <f t="shared" si="0"/>
        <v>12</v>
      </c>
    </row>
    <row r="29" spans="1:14" ht="16.5" customHeight="1">
      <c r="A29" s="254"/>
      <c r="B29" s="255" t="s">
        <v>12</v>
      </c>
      <c r="C29" s="254">
        <v>0</v>
      </c>
      <c r="D29" s="255">
        <v>0</v>
      </c>
      <c r="E29" s="256">
        <v>0</v>
      </c>
      <c r="F29" s="254">
        <f>'Temps de travaux généraux'!$H$28</f>
        <v>10</v>
      </c>
      <c r="G29" s="255">
        <f>'Temps de travaux généraux'!$I$28</f>
        <v>10</v>
      </c>
      <c r="H29" s="256">
        <f>'Temps de travaux généraux'!$J$28</f>
        <v>12</v>
      </c>
      <c r="I29" s="254">
        <f>SUM('Alimentation élevages et Temps'!$L$28+'Alimentation élevages et Temps'!$L$61)</f>
        <v>0</v>
      </c>
      <c r="J29" s="255">
        <v>0</v>
      </c>
      <c r="K29" s="256">
        <v>0</v>
      </c>
      <c r="L29" s="254">
        <f t="shared" si="0"/>
        <v>10</v>
      </c>
      <c r="M29" s="255">
        <f t="shared" si="0"/>
        <v>10</v>
      </c>
      <c r="N29" s="256">
        <f t="shared" si="0"/>
        <v>12</v>
      </c>
    </row>
    <row r="30" spans="1:14" ht="16.5" customHeight="1" thickBot="1">
      <c r="A30" s="251"/>
      <c r="B30" s="252" t="s">
        <v>13</v>
      </c>
      <c r="C30" s="251">
        <v>0</v>
      </c>
      <c r="D30" s="252">
        <v>0</v>
      </c>
      <c r="E30" s="253">
        <v>0</v>
      </c>
      <c r="F30" s="251">
        <f>'Temps de travaux généraux'!$H$29</f>
        <v>15</v>
      </c>
      <c r="G30" s="252">
        <f>'Temps de travaux généraux'!$I$29</f>
        <v>15</v>
      </c>
      <c r="H30" s="253">
        <f>'Temps de travaux généraux'!$J$29</f>
        <v>18</v>
      </c>
      <c r="I30" s="251">
        <f>SUM('Alimentation élevages et Temps'!$L$29+'Alimentation élevages et Temps'!$L$62)</f>
        <v>0</v>
      </c>
      <c r="J30" s="252">
        <v>0</v>
      </c>
      <c r="K30" s="253">
        <v>0</v>
      </c>
      <c r="L30" s="251">
        <f t="shared" si="0"/>
        <v>15</v>
      </c>
      <c r="M30" s="252">
        <f t="shared" si="0"/>
        <v>15</v>
      </c>
      <c r="N30" s="253">
        <f t="shared" si="0"/>
        <v>18</v>
      </c>
    </row>
    <row r="31" spans="1:14" ht="16.5" customHeight="1">
      <c r="A31" s="254" t="s">
        <v>14</v>
      </c>
      <c r="B31" s="255" t="s">
        <v>15</v>
      </c>
      <c r="C31" s="254">
        <v>0</v>
      </c>
      <c r="D31" s="255">
        <v>0</v>
      </c>
      <c r="E31" s="256">
        <v>0</v>
      </c>
      <c r="F31" s="254">
        <f>'Temps de travaux généraux'!$H$30</f>
        <v>15</v>
      </c>
      <c r="G31" s="255">
        <f>'Temps de travaux généraux'!$I$30</f>
        <v>15</v>
      </c>
      <c r="H31" s="256">
        <f>'Temps de travaux généraux'!$J$30</f>
        <v>18</v>
      </c>
      <c r="I31" s="254">
        <f>SUM('Alimentation élevages et Temps'!$L$30+'Alimentation élevages et Temps'!$L$63)</f>
        <v>0</v>
      </c>
      <c r="J31" s="255">
        <v>0</v>
      </c>
      <c r="K31" s="256">
        <v>0</v>
      </c>
      <c r="L31" s="254">
        <f t="shared" si="0"/>
        <v>15</v>
      </c>
      <c r="M31" s="255">
        <f t="shared" si="0"/>
        <v>15</v>
      </c>
      <c r="N31" s="256">
        <f t="shared" si="0"/>
        <v>18</v>
      </c>
    </row>
    <row r="32" spans="1:14" ht="16.5" customHeight="1" thickBot="1">
      <c r="A32" s="251"/>
      <c r="B32" s="252" t="s">
        <v>16</v>
      </c>
      <c r="C32" s="251">
        <v>0</v>
      </c>
      <c r="D32" s="252">
        <v>0</v>
      </c>
      <c r="E32" s="253">
        <v>0</v>
      </c>
      <c r="F32" s="251">
        <f>'Temps de travaux généraux'!$H$31</f>
        <v>10</v>
      </c>
      <c r="G32" s="252">
        <f>'Temps de travaux généraux'!$I$31</f>
        <v>10</v>
      </c>
      <c r="H32" s="253">
        <f>'Temps de travaux généraux'!$J$31</f>
        <v>12</v>
      </c>
      <c r="I32" s="251">
        <f>SUM('Alimentation élevages et Temps'!$L$31+'Alimentation élevages et Temps'!$L$64)</f>
        <v>0</v>
      </c>
      <c r="J32" s="252">
        <v>0</v>
      </c>
      <c r="K32" s="253">
        <v>0</v>
      </c>
      <c r="L32" s="251">
        <f t="shared" si="0"/>
        <v>10</v>
      </c>
      <c r="M32" s="252">
        <f t="shared" si="0"/>
        <v>10</v>
      </c>
      <c r="N32" s="253">
        <f t="shared" si="0"/>
        <v>12</v>
      </c>
    </row>
    <row r="33" spans="1:14" ht="16.5" customHeight="1" thickBot="1">
      <c r="A33" s="251" t="s">
        <v>187</v>
      </c>
      <c r="B33" s="257"/>
      <c r="C33" s="251">
        <f aca="true" t="shared" si="1" ref="C33:N33">SUM(C7:C32)</f>
        <v>50</v>
      </c>
      <c r="D33" s="252">
        <f t="shared" si="1"/>
        <v>24</v>
      </c>
      <c r="E33" s="253">
        <f t="shared" si="1"/>
        <v>0</v>
      </c>
      <c r="F33" s="251">
        <f t="shared" si="1"/>
        <v>416</v>
      </c>
      <c r="G33" s="252">
        <f t="shared" si="1"/>
        <v>120</v>
      </c>
      <c r="H33" s="253">
        <f t="shared" si="1"/>
        <v>144</v>
      </c>
      <c r="I33" s="251">
        <f t="shared" si="1"/>
        <v>0</v>
      </c>
      <c r="J33" s="252">
        <f t="shared" si="1"/>
        <v>0</v>
      </c>
      <c r="K33" s="253">
        <f t="shared" si="1"/>
        <v>0</v>
      </c>
      <c r="L33" s="251">
        <f t="shared" si="1"/>
        <v>466</v>
      </c>
      <c r="M33" s="252">
        <f t="shared" si="1"/>
        <v>144</v>
      </c>
      <c r="N33" s="253">
        <f t="shared" si="1"/>
        <v>144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defaultGridColor="0" zoomScale="85" zoomScaleNormal="85" colorId="37" workbookViewId="0" topLeftCell="A1">
      <pane ySplit="4" topLeftCell="MZI5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2" width="12.75390625" style="7" customWidth="1"/>
    <col min="3" max="3" width="10.75390625" style="7" customWidth="1"/>
    <col min="4" max="6" width="12.75390625" style="7" customWidth="1"/>
    <col min="7" max="10" width="10.75390625" style="7" customWidth="1"/>
    <col min="11" max="16384" width="12.75390625" style="7" customWidth="1"/>
  </cols>
  <sheetData>
    <row r="1" spans="1:5" ht="21.75" customHeight="1">
      <c r="A1" s="258" t="s">
        <v>174</v>
      </c>
      <c r="B1" s="2"/>
      <c r="C1" s="2"/>
      <c r="E1" s="259" t="s">
        <v>155</v>
      </c>
    </row>
    <row r="2" spans="1:5" ht="31.5" customHeight="1" thickBot="1">
      <c r="A2" s="41" t="s">
        <v>176</v>
      </c>
      <c r="B2" s="2"/>
      <c r="C2" s="2"/>
      <c r="E2" s="260" t="s">
        <v>156</v>
      </c>
    </row>
    <row r="3" spans="1:11" ht="21.75" customHeight="1">
      <c r="A3" s="67" t="s">
        <v>179</v>
      </c>
      <c r="B3" s="68" t="s">
        <v>180</v>
      </c>
      <c r="C3" s="261" t="s">
        <v>71</v>
      </c>
      <c r="D3" s="262"/>
      <c r="E3" s="441" t="s">
        <v>150</v>
      </c>
      <c r="F3" s="403"/>
      <c r="G3" s="403"/>
      <c r="H3" s="261" t="s">
        <v>152</v>
      </c>
      <c r="I3" s="403"/>
      <c r="J3" s="261" t="s">
        <v>157</v>
      </c>
      <c r="K3" s="262"/>
    </row>
    <row r="4" spans="1:11" ht="25.5" customHeight="1" thickBot="1">
      <c r="A4" s="263"/>
      <c r="B4" s="264"/>
      <c r="C4" s="265" t="s">
        <v>158</v>
      </c>
      <c r="D4" s="266" t="s">
        <v>159</v>
      </c>
      <c r="E4" s="409" t="s">
        <v>160</v>
      </c>
      <c r="F4" s="409" t="s">
        <v>161</v>
      </c>
      <c r="G4" s="409" t="s">
        <v>162</v>
      </c>
      <c r="H4" s="410" t="s">
        <v>163</v>
      </c>
      <c r="I4" s="409" t="s">
        <v>162</v>
      </c>
      <c r="J4" s="265" t="s">
        <v>164</v>
      </c>
      <c r="K4" s="162" t="s">
        <v>165</v>
      </c>
    </row>
    <row r="5" spans="1:11" ht="21.75" customHeight="1">
      <c r="A5" s="411" t="s">
        <v>191</v>
      </c>
      <c r="B5" s="442" t="s">
        <v>192</v>
      </c>
      <c r="C5" s="267">
        <f>SUM('Récapitulatif des temps globaux'!$L$7-'Récapitulatif des temps globaux'!$M$7+'Récapitulatif des temps globaux'!$N$7)</f>
        <v>23</v>
      </c>
      <c r="D5" s="268">
        <f>'Récapitulatif des temps globaux'!$N$7</f>
        <v>0</v>
      </c>
      <c r="E5" s="269">
        <f>'Coût global en intrants'!$O$5</f>
        <v>0</v>
      </c>
      <c r="F5" s="269">
        <f>'Coûts de production en eau'!$K$6</f>
        <v>0</v>
      </c>
      <c r="G5" s="57" t="s">
        <v>101</v>
      </c>
      <c r="H5" s="443">
        <f>SUM('Alimentation élevages et Temps'!$J$6+'Alimentation élevages et Temps'!$J$39)</f>
        <v>0</v>
      </c>
      <c r="I5" s="57">
        <f>SUM('Dépenses en élevage'!$H$5-'Dépenses en élevage'!$E$5+'Dépenses en élevage'!$H$38-'Dépenses en élevage'!$E$38)</f>
        <v>0</v>
      </c>
      <c r="J5" s="267">
        <f aca="true" t="shared" si="0" ref="J5:J31">SUM(C5,E5:I5)</f>
        <v>23</v>
      </c>
      <c r="K5" s="268">
        <f aca="true" t="shared" si="1" ref="K5:K31">SUM(D5:I5)</f>
        <v>0</v>
      </c>
    </row>
    <row r="6" spans="1:11" ht="21.75" customHeight="1" thickBot="1">
      <c r="A6" s="39"/>
      <c r="B6" s="30" t="s">
        <v>193</v>
      </c>
      <c r="C6" s="270">
        <f>SUM('Récapitulatif des temps globaux'!$L$8-'Récapitulatif des temps globaux'!$M$8+'Récapitulatif des temps globaux'!$N$8)</f>
        <v>20</v>
      </c>
      <c r="D6" s="271">
        <f>'Récapitulatif des temps globaux'!$N$8</f>
        <v>0</v>
      </c>
      <c r="E6" s="272">
        <f>'Coût global en intrants'!$O$6</f>
        <v>0</v>
      </c>
      <c r="F6" s="272">
        <f>'Coûts de production en eau'!$K$7</f>
        <v>0</v>
      </c>
      <c r="G6" s="273" t="s">
        <v>101</v>
      </c>
      <c r="H6" s="444">
        <f>SUM('Alimentation élevages et Temps'!$J$7+'Alimentation élevages et Temps'!$J$40)</f>
        <v>0</v>
      </c>
      <c r="I6" s="273">
        <f>SUM('Dépenses en élevage'!$H$6-'Dépenses en élevage'!$E$6+'Dépenses en élevage'!$H$39-'Dépenses en élevage'!$E$39)</f>
        <v>0</v>
      </c>
      <c r="J6" s="270">
        <f t="shared" si="0"/>
        <v>20</v>
      </c>
      <c r="K6" s="271">
        <f t="shared" si="1"/>
        <v>0</v>
      </c>
    </row>
    <row r="7" spans="1:11" ht="21.75" customHeight="1">
      <c r="A7" s="425" t="s">
        <v>194</v>
      </c>
      <c r="B7" s="35" t="s">
        <v>195</v>
      </c>
      <c r="C7" s="267">
        <f>SUM('Récapitulatif des temps globaux'!$L$9-'Récapitulatif des temps globaux'!$M$9+'Récapitulatif des temps globaux'!$N$9)</f>
        <v>28.5</v>
      </c>
      <c r="D7" s="268">
        <f>'Récapitulatif des temps globaux'!$N$9</f>
        <v>0</v>
      </c>
      <c r="E7" s="269">
        <f>'Coût global en intrants'!$O$7</f>
        <v>0</v>
      </c>
      <c r="F7" s="269">
        <f>'Coûts de production en eau'!$K$8</f>
        <v>0</v>
      </c>
      <c r="G7" s="57" t="s">
        <v>101</v>
      </c>
      <c r="H7" s="443">
        <f>SUM('Alimentation élevages et Temps'!$J$8+'Alimentation élevages et Temps'!$J$41)</f>
        <v>0</v>
      </c>
      <c r="I7" s="57">
        <f>SUM('Dépenses en élevage'!$H$7-'Dépenses en élevage'!$E$7+'Dépenses en élevage'!$H$40-'Dépenses en élevage'!$E$40)</f>
        <v>0</v>
      </c>
      <c r="J7" s="267">
        <f t="shared" si="0"/>
        <v>28.5</v>
      </c>
      <c r="K7" s="268">
        <f t="shared" si="1"/>
        <v>0</v>
      </c>
    </row>
    <row r="8" spans="1:11" ht="21.75" customHeight="1" thickBot="1">
      <c r="A8" s="39"/>
      <c r="B8" s="30" t="s">
        <v>196</v>
      </c>
      <c r="C8" s="270">
        <f>SUM('Récapitulatif des temps globaux'!$L$10-'Récapitulatif des temps globaux'!$M$10+'Récapitulatif des temps globaux'!$N$10)</f>
        <v>40.5</v>
      </c>
      <c r="D8" s="271">
        <f>'Récapitulatif des temps globaux'!$N$10</f>
        <v>0</v>
      </c>
      <c r="E8" s="272">
        <f>'Coût global en intrants'!$O$8</f>
        <v>0</v>
      </c>
      <c r="F8" s="272">
        <f>'Coûts de production en eau'!$K$9</f>
        <v>0</v>
      </c>
      <c r="G8" s="273" t="s">
        <v>101</v>
      </c>
      <c r="H8" s="444">
        <f>SUM('Alimentation élevages et Temps'!$J$9+'Alimentation élevages et Temps'!$J$42)</f>
        <v>0</v>
      </c>
      <c r="I8" s="273">
        <f>SUM('Dépenses en élevage'!$H$8-'Dépenses en élevage'!$E$8+'Dépenses en élevage'!$H$41-'Dépenses en élevage'!$E$41)</f>
        <v>0</v>
      </c>
      <c r="J8" s="270">
        <f t="shared" si="0"/>
        <v>40.5</v>
      </c>
      <c r="K8" s="271">
        <f t="shared" si="1"/>
        <v>0</v>
      </c>
    </row>
    <row r="9" spans="1:11" ht="21.75" customHeight="1">
      <c r="A9" s="425" t="s">
        <v>197</v>
      </c>
      <c r="B9" s="35" t="s">
        <v>198</v>
      </c>
      <c r="C9" s="267">
        <f>SUM('Récapitulatif des temps globaux'!$L$11-'Récapitulatif des temps globaux'!$M$11+'Récapitulatif des temps globaux'!$N$11)</f>
        <v>15</v>
      </c>
      <c r="D9" s="268">
        <f>'Récapitulatif des temps globaux'!$N$11</f>
        <v>0</v>
      </c>
      <c r="E9" s="269">
        <f>'Coût global en intrants'!$O$9</f>
        <v>0</v>
      </c>
      <c r="F9" s="269">
        <f>'Coûts de production en eau'!$K$10</f>
        <v>0</v>
      </c>
      <c r="G9" s="57" t="s">
        <v>101</v>
      </c>
      <c r="H9" s="443">
        <f>SUM('Alimentation élevages et Temps'!$J$10+'Alimentation élevages et Temps'!$J$43)</f>
        <v>0</v>
      </c>
      <c r="I9" s="57">
        <f>SUM('Dépenses en élevage'!$H$9-'Dépenses en élevage'!$E$9+'Dépenses en élevage'!$H$42-'Dépenses en élevage'!$E$42)</f>
        <v>0</v>
      </c>
      <c r="J9" s="267">
        <f t="shared" si="0"/>
        <v>15</v>
      </c>
      <c r="K9" s="268">
        <f t="shared" si="1"/>
        <v>0</v>
      </c>
    </row>
    <row r="10" spans="1:11" ht="21.75" customHeight="1" thickBot="1">
      <c r="A10" s="425"/>
      <c r="B10" s="445" t="s">
        <v>199</v>
      </c>
      <c r="C10" s="267">
        <f>SUM('Récapitulatif des temps globaux'!$L$12-'Récapitulatif des temps globaux'!$M$12+'Récapitulatif des temps globaux'!$N$12)</f>
        <v>20</v>
      </c>
      <c r="D10" s="268">
        <f>'Récapitulatif des temps globaux'!$N$12</f>
        <v>0</v>
      </c>
      <c r="E10" s="269">
        <f>'Coût global en intrants'!$O$10</f>
        <v>0</v>
      </c>
      <c r="F10" s="269">
        <f>'Coûts de production en eau'!$K$11</f>
        <v>0</v>
      </c>
      <c r="G10" s="57" t="s">
        <v>101</v>
      </c>
      <c r="H10" s="443">
        <f>SUM('Alimentation élevages et Temps'!$J$11+'Alimentation élevages et Temps'!$J$44)</f>
        <v>0</v>
      </c>
      <c r="I10" s="57">
        <f>SUM('Dépenses en élevage'!$H$10-'Dépenses en élevage'!$E$10+'Dépenses en élevage'!$H$43-'Dépenses en élevage'!$E$43)</f>
        <v>0</v>
      </c>
      <c r="J10" s="267">
        <f t="shared" si="0"/>
        <v>20</v>
      </c>
      <c r="K10" s="268">
        <f t="shared" si="1"/>
        <v>0</v>
      </c>
    </row>
    <row r="11" spans="1:11" ht="21.75" customHeight="1">
      <c r="A11" s="411" t="s">
        <v>200</v>
      </c>
      <c r="B11" s="25" t="s">
        <v>201</v>
      </c>
      <c r="C11" s="274">
        <f>SUM('Récapitulatif des temps globaux'!$L$13-'Récapitulatif des temps globaux'!$M$13+'Récapitulatif des temps globaux'!$N$13)</f>
        <v>21</v>
      </c>
      <c r="D11" s="275">
        <f>'Récapitulatif des temps globaux'!$N$13</f>
        <v>0</v>
      </c>
      <c r="E11" s="276">
        <f>'Coût global en intrants'!$O$11</f>
        <v>0</v>
      </c>
      <c r="F11" s="276">
        <f>'Coûts de production en eau'!$K$12</f>
        <v>0</v>
      </c>
      <c r="G11" s="277" t="s">
        <v>101</v>
      </c>
      <c r="H11" s="446">
        <f>SUM('Alimentation élevages et Temps'!$J$12+'Alimentation élevages et Temps'!$J$45)</f>
        <v>0</v>
      </c>
      <c r="I11" s="277">
        <f>SUM('Dépenses en élevage'!$H$11-'Dépenses en élevage'!$E$11+'Dépenses en élevage'!$H$44-'Dépenses en élevage'!$E$44)</f>
        <v>0</v>
      </c>
      <c r="J11" s="274">
        <f t="shared" si="0"/>
        <v>21</v>
      </c>
      <c r="K11" s="275">
        <f t="shared" si="1"/>
        <v>0</v>
      </c>
    </row>
    <row r="12" spans="1:11" ht="21.75" customHeight="1" thickBot="1">
      <c r="A12" s="425"/>
      <c r="B12" s="35" t="s">
        <v>202</v>
      </c>
      <c r="C12" s="267">
        <f>SUM('Récapitulatif des temps globaux'!$L$14-'Récapitulatif des temps globaux'!$M$14+'Récapitulatif des temps globaux'!$N$14)</f>
        <v>27</v>
      </c>
      <c r="D12" s="268">
        <f>'Récapitulatif des temps globaux'!$N$14</f>
        <v>0</v>
      </c>
      <c r="E12" s="269">
        <f>'Coût global en intrants'!$O$12</f>
        <v>0</v>
      </c>
      <c r="F12" s="269">
        <f>'Coûts de production en eau'!$K$13</f>
        <v>0</v>
      </c>
      <c r="G12" s="57" t="s">
        <v>101</v>
      </c>
      <c r="H12" s="443">
        <f>SUM('Alimentation élevages et Temps'!$J$13+'Alimentation élevages et Temps'!$J$46)</f>
        <v>0</v>
      </c>
      <c r="I12" s="57">
        <f>SUM('Dépenses en élevage'!$H$12-'Dépenses en élevage'!$E$12+'Dépenses en élevage'!$H$45-'Dépenses en élevage'!$E$45)</f>
        <v>0</v>
      </c>
      <c r="J12" s="267">
        <f t="shared" si="0"/>
        <v>27</v>
      </c>
      <c r="K12" s="268">
        <f t="shared" si="1"/>
        <v>0</v>
      </c>
    </row>
    <row r="13" spans="1:11" ht="21.75" customHeight="1">
      <c r="A13" s="411" t="s">
        <v>203</v>
      </c>
      <c r="B13" s="25" t="s">
        <v>204</v>
      </c>
      <c r="C13" s="274">
        <f>SUM('Récapitulatif des temps globaux'!$L$15-'Récapitulatif des temps globaux'!$M$15+'Récapitulatif des temps globaux'!$N$15)</f>
        <v>27</v>
      </c>
      <c r="D13" s="275">
        <f>'Récapitulatif des temps globaux'!$N$15</f>
        <v>0</v>
      </c>
      <c r="E13" s="276">
        <f>'Coût global en intrants'!$O$13</f>
        <v>0</v>
      </c>
      <c r="F13" s="276">
        <f>'Coûts de production en eau'!$K$14</f>
        <v>0</v>
      </c>
      <c r="G13" s="277" t="s">
        <v>101</v>
      </c>
      <c r="H13" s="446">
        <f>SUM('Alimentation élevages et Temps'!$J$14+'Alimentation élevages et Temps'!$J$47)</f>
        <v>0</v>
      </c>
      <c r="I13" s="277">
        <f>SUM('Dépenses en élevage'!$H$13-'Dépenses en élevage'!$E$13+'Dépenses en élevage'!$H$46-'Dépenses en élevage'!$E$46)</f>
        <v>0</v>
      </c>
      <c r="J13" s="274">
        <f t="shared" si="0"/>
        <v>27</v>
      </c>
      <c r="K13" s="275">
        <f t="shared" si="1"/>
        <v>0</v>
      </c>
    </row>
    <row r="14" spans="1:11" ht="21.75" customHeight="1" thickBot="1">
      <c r="A14" s="425"/>
      <c r="B14" s="35" t="s">
        <v>205</v>
      </c>
      <c r="C14" s="267">
        <f>SUM('Récapitulatif des temps globaux'!$L$16-'Récapitulatif des temps globaux'!$M$16+'Récapitulatif des temps globaux'!$N$16)</f>
        <v>10</v>
      </c>
      <c r="D14" s="268">
        <f>'Récapitulatif des temps globaux'!$N$16</f>
        <v>0</v>
      </c>
      <c r="E14" s="269">
        <f>'Coût global en intrants'!$O$14</f>
        <v>0</v>
      </c>
      <c r="F14" s="269">
        <f>'Coûts de production en eau'!$K$15</f>
        <v>0</v>
      </c>
      <c r="G14" s="57" t="s">
        <v>101</v>
      </c>
      <c r="H14" s="443">
        <f>SUM('Alimentation élevages et Temps'!$J$15+'Alimentation élevages et Temps'!$J$48)</f>
        <v>0</v>
      </c>
      <c r="I14" s="57">
        <f>SUM('Dépenses en élevage'!$H$14-'Dépenses en élevage'!$E$14+'Dépenses en élevage'!$H$47-'Dépenses en élevage'!$E$47)</f>
        <v>0</v>
      </c>
      <c r="J14" s="267">
        <f t="shared" si="0"/>
        <v>10</v>
      </c>
      <c r="K14" s="268">
        <f t="shared" si="1"/>
        <v>0</v>
      </c>
    </row>
    <row r="15" spans="1:11" ht="21.75" customHeight="1">
      <c r="A15" s="411" t="s">
        <v>206</v>
      </c>
      <c r="B15" s="25" t="s">
        <v>207</v>
      </c>
      <c r="C15" s="274">
        <f>SUM('Récapitulatif des temps globaux'!$L$17-'Récapitulatif des temps globaux'!$M$17+'Récapitulatif des temps globaux'!$N$17)</f>
        <v>15</v>
      </c>
      <c r="D15" s="275">
        <f>'Récapitulatif des temps globaux'!$N$17</f>
        <v>0</v>
      </c>
      <c r="E15" s="276">
        <f>'Coût global en intrants'!$O$15</f>
        <v>0</v>
      </c>
      <c r="F15" s="276">
        <f>'Coûts de production en eau'!$K$16</f>
        <v>0</v>
      </c>
      <c r="G15" s="277" t="s">
        <v>101</v>
      </c>
      <c r="H15" s="446">
        <f>SUM('Alimentation élevages et Temps'!$J$16+'Alimentation élevages et Temps'!$J$49)</f>
        <v>0</v>
      </c>
      <c r="I15" s="277">
        <f>SUM('Dépenses en élevage'!$H$15-'Dépenses en élevage'!$E$15+'Dépenses en élevage'!$H$48-'Dépenses en élevage'!$E$48)</f>
        <v>0</v>
      </c>
      <c r="J15" s="274">
        <f t="shared" si="0"/>
        <v>15</v>
      </c>
      <c r="K15" s="275">
        <f t="shared" si="1"/>
        <v>0</v>
      </c>
    </row>
    <row r="16" spans="1:11" ht="21.75" customHeight="1">
      <c r="A16" s="425"/>
      <c r="B16" s="35" t="s">
        <v>208</v>
      </c>
      <c r="C16" s="267">
        <f>SUM('Récapitulatif des temps globaux'!$L$18-'Récapitulatif des temps globaux'!$M$18+'Récapitulatif des temps globaux'!$N$18)</f>
        <v>15</v>
      </c>
      <c r="D16" s="268">
        <f>'Récapitulatif des temps globaux'!$N$18</f>
        <v>0</v>
      </c>
      <c r="E16" s="269">
        <f>'Coût global en intrants'!$O$16</f>
        <v>0</v>
      </c>
      <c r="F16" s="269">
        <f>'Coûts de production en eau'!$K$17</f>
        <v>0</v>
      </c>
      <c r="G16" s="57" t="s">
        <v>101</v>
      </c>
      <c r="H16" s="443">
        <f>SUM('Alimentation élevages et Temps'!$J$17+'Alimentation élevages et Temps'!$J$50)</f>
        <v>0</v>
      </c>
      <c r="I16" s="57">
        <f>SUM('Dépenses en élevage'!$H$16-'Dépenses en élevage'!$E$16+'Dépenses en élevage'!$H$49-'Dépenses en élevage'!$E$49)</f>
        <v>0</v>
      </c>
      <c r="J16" s="267">
        <f t="shared" si="0"/>
        <v>15</v>
      </c>
      <c r="K16" s="268">
        <f t="shared" si="1"/>
        <v>0</v>
      </c>
    </row>
    <row r="17" spans="1:11" ht="21.75" customHeight="1" thickBot="1">
      <c r="A17" s="39"/>
      <c r="B17" s="30" t="s">
        <v>209</v>
      </c>
      <c r="C17" s="270">
        <f>SUM('Récapitulatif des temps globaux'!$L$19-'Récapitulatif des temps globaux'!$M$19+'Récapitulatif des temps globaux'!$N$19)</f>
        <v>10</v>
      </c>
      <c r="D17" s="271">
        <f>'Récapitulatif des temps globaux'!$N$19</f>
        <v>0</v>
      </c>
      <c r="E17" s="272">
        <f>'Coût global en intrants'!$O$17</f>
        <v>0</v>
      </c>
      <c r="F17" s="272">
        <f>'Coûts de production en eau'!$K$18</f>
        <v>0</v>
      </c>
      <c r="G17" s="273" t="s">
        <v>101</v>
      </c>
      <c r="H17" s="444">
        <f>SUM('Alimentation élevages et Temps'!$J$18+'Alimentation élevages et Temps'!$J$51)</f>
        <v>0</v>
      </c>
      <c r="I17" s="273">
        <f>SUM('Dépenses en élevage'!$H$17-'Dépenses en élevage'!$E$17+'Dépenses en élevage'!$H$50-'Dépenses en élevage'!$E$50)</f>
        <v>0</v>
      </c>
      <c r="J17" s="270">
        <f t="shared" si="0"/>
        <v>10</v>
      </c>
      <c r="K17" s="271">
        <f t="shared" si="1"/>
        <v>0</v>
      </c>
    </row>
    <row r="18" spans="1:11" ht="21.75" customHeight="1">
      <c r="A18" s="425" t="s">
        <v>210</v>
      </c>
      <c r="B18" s="35" t="s">
        <v>211</v>
      </c>
      <c r="C18" s="267">
        <f>SUM('Récapitulatif des temps globaux'!$L$20-'Récapitulatif des temps globaux'!$M$20+'Récapitulatif des temps globaux'!$N$20)</f>
        <v>10</v>
      </c>
      <c r="D18" s="268">
        <f>'Récapitulatif des temps globaux'!$N$20</f>
        <v>0</v>
      </c>
      <c r="E18" s="269">
        <f>'Coût global en intrants'!$O$18</f>
        <v>0</v>
      </c>
      <c r="F18" s="269">
        <f>'Coûts de production en eau'!$K$19</f>
        <v>0</v>
      </c>
      <c r="G18" s="57" t="s">
        <v>101</v>
      </c>
      <c r="H18" s="443">
        <f>SUM('Alimentation élevages et Temps'!$J$19+'Alimentation élevages et Temps'!$J$52)</f>
        <v>0</v>
      </c>
      <c r="I18" s="57">
        <f>SUM('Dépenses en élevage'!$H$18-'Dépenses en élevage'!$E$18+'Dépenses en élevage'!$H$51-'Dépenses en élevage'!$E$51)</f>
        <v>0</v>
      </c>
      <c r="J18" s="267">
        <f t="shared" si="0"/>
        <v>10</v>
      </c>
      <c r="K18" s="268">
        <f t="shared" si="1"/>
        <v>0</v>
      </c>
    </row>
    <row r="19" spans="1:11" ht="21.75" customHeight="1" thickBot="1">
      <c r="A19" s="39"/>
      <c r="B19" s="30" t="s">
        <v>0</v>
      </c>
      <c r="C19" s="270">
        <f>SUM('Récapitulatif des temps globaux'!$L$21-'Récapitulatif des temps globaux'!$M$21+'Récapitulatif des temps globaux'!$N$21)</f>
        <v>15</v>
      </c>
      <c r="D19" s="271">
        <f>'Récapitulatif des temps globaux'!$N$21</f>
        <v>0</v>
      </c>
      <c r="E19" s="272">
        <f>'Coût global en intrants'!$O$19</f>
        <v>0</v>
      </c>
      <c r="F19" s="272">
        <f>'Coûts de production en eau'!$K$20</f>
        <v>0</v>
      </c>
      <c r="G19" s="273" t="s">
        <v>101</v>
      </c>
      <c r="H19" s="444">
        <f>SUM('Alimentation élevages et Temps'!$J$20+'Alimentation élevages et Temps'!$J$53)</f>
        <v>0</v>
      </c>
      <c r="I19" s="273">
        <f>SUM('Dépenses en élevage'!$H$19-'Dépenses en élevage'!$E$19+'Dépenses en élevage'!$H$52-'Dépenses en élevage'!$E$52)</f>
        <v>0</v>
      </c>
      <c r="J19" s="270">
        <f t="shared" si="0"/>
        <v>15</v>
      </c>
      <c r="K19" s="271">
        <f t="shared" si="1"/>
        <v>0</v>
      </c>
    </row>
    <row r="20" spans="1:11" ht="21.75" customHeight="1">
      <c r="A20" s="425" t="s">
        <v>1</v>
      </c>
      <c r="B20" s="35" t="s">
        <v>2</v>
      </c>
      <c r="C20" s="267">
        <f>SUM('Récapitulatif des temps globaux'!$L$22-'Récapitulatif des temps globaux'!$M$22+'Récapitulatif des temps globaux'!$N$22)</f>
        <v>10</v>
      </c>
      <c r="D20" s="268">
        <f>'Récapitulatif des temps globaux'!$N$22</f>
        <v>0</v>
      </c>
      <c r="E20" s="269">
        <f>'Coût global en intrants'!$O$20</f>
        <v>0</v>
      </c>
      <c r="F20" s="269">
        <f>'Coûts de production en eau'!$K$21</f>
        <v>0</v>
      </c>
      <c r="G20" s="57" t="s">
        <v>101</v>
      </c>
      <c r="H20" s="443">
        <f>SUM('Alimentation élevages et Temps'!$J$21+'Alimentation élevages et Temps'!$J$54)</f>
        <v>0</v>
      </c>
      <c r="I20" s="57">
        <f>SUM('Dépenses en élevage'!$H$20-'Dépenses en élevage'!$E$20+'Dépenses en élevage'!$H$53-'Dépenses en élevage'!$E$53)</f>
        <v>0</v>
      </c>
      <c r="J20" s="267">
        <f t="shared" si="0"/>
        <v>10</v>
      </c>
      <c r="K20" s="268">
        <f t="shared" si="1"/>
        <v>0</v>
      </c>
    </row>
    <row r="21" spans="1:11" ht="21.75" customHeight="1" thickBot="1">
      <c r="A21" s="425"/>
      <c r="B21" s="35" t="s">
        <v>3</v>
      </c>
      <c r="C21" s="267">
        <f>SUM('Récapitulatif des temps globaux'!$L$23-'Récapitulatif des temps globaux'!$M$23+'Récapitulatif des temps globaux'!$N$23)</f>
        <v>18</v>
      </c>
      <c r="D21" s="268">
        <f>'Récapitulatif des temps globaux'!$N$23</f>
        <v>18</v>
      </c>
      <c r="E21" s="269">
        <f>'Coût global en intrants'!$O$21</f>
        <v>0</v>
      </c>
      <c r="F21" s="269">
        <f>'Coûts de production en eau'!$K$22</f>
        <v>0</v>
      </c>
      <c r="G21" s="57" t="s">
        <v>101</v>
      </c>
      <c r="H21" s="443">
        <f>SUM('Alimentation élevages et Temps'!$J$22+'Alimentation élevages et Temps'!$J$55)</f>
        <v>0</v>
      </c>
      <c r="I21" s="57">
        <f>SUM('Dépenses en élevage'!$H$21-'Dépenses en élevage'!$E$21+'Dépenses en élevage'!$H$54-'Dépenses en élevage'!$E$54)</f>
        <v>0</v>
      </c>
      <c r="J21" s="267">
        <f t="shared" si="0"/>
        <v>18</v>
      </c>
      <c r="K21" s="268">
        <f t="shared" si="1"/>
        <v>18</v>
      </c>
    </row>
    <row r="22" spans="1:11" ht="21.75" customHeight="1">
      <c r="A22" s="411" t="s">
        <v>4</v>
      </c>
      <c r="B22" s="25" t="s">
        <v>5</v>
      </c>
      <c r="C22" s="274">
        <f>SUM('Récapitulatif des temps globaux'!$L$24-'Récapitulatif des temps globaux'!$M$24+'Récapitulatif des temps globaux'!$N$24)</f>
        <v>18</v>
      </c>
      <c r="D22" s="275">
        <f>'Récapitulatif des temps globaux'!$N$24</f>
        <v>18</v>
      </c>
      <c r="E22" s="276">
        <f>'Coût global en intrants'!$O$22</f>
        <v>0</v>
      </c>
      <c r="F22" s="276">
        <f>'Coûts de production en eau'!$K$23</f>
        <v>0</v>
      </c>
      <c r="G22" s="277" t="s">
        <v>101</v>
      </c>
      <c r="H22" s="446">
        <f>SUM('Alimentation élevages et Temps'!$J$23+'Alimentation élevages et Temps'!$J$56)</f>
        <v>0</v>
      </c>
      <c r="I22" s="277">
        <f>SUM('Dépenses en élevage'!$H$22-'Dépenses en élevage'!$E$22+'Dépenses en élevage'!$H$55-'Dépenses en élevage'!$E$55)</f>
        <v>0</v>
      </c>
      <c r="J22" s="274">
        <f t="shared" si="0"/>
        <v>18</v>
      </c>
      <c r="K22" s="275">
        <f t="shared" si="1"/>
        <v>18</v>
      </c>
    </row>
    <row r="23" spans="1:11" ht="21.75" customHeight="1" thickBot="1">
      <c r="A23" s="425"/>
      <c r="B23" s="35" t="s">
        <v>6</v>
      </c>
      <c r="C23" s="267">
        <f>SUM('Récapitulatif des temps globaux'!$L$25-'Récapitulatif des temps globaux'!$M$25+'Récapitulatif des temps globaux'!$N$25)</f>
        <v>18</v>
      </c>
      <c r="D23" s="268">
        <f>'Récapitulatif des temps globaux'!$N$25</f>
        <v>18</v>
      </c>
      <c r="E23" s="269">
        <f>'Coût global en intrants'!$O$23</f>
        <v>0</v>
      </c>
      <c r="F23" s="269">
        <f>'Coûts de production en eau'!$K$24</f>
        <v>0</v>
      </c>
      <c r="G23" s="57" t="s">
        <v>101</v>
      </c>
      <c r="H23" s="443">
        <f>SUM('Alimentation élevages et Temps'!$J$24+'Alimentation élevages et Temps'!$J$57)</f>
        <v>0</v>
      </c>
      <c r="I23" s="57">
        <f>SUM('Dépenses en élevage'!$H$23-'Dépenses en élevage'!$E$23+'Dépenses en élevage'!$H$56-'Dépenses en élevage'!$E$56)</f>
        <v>0</v>
      </c>
      <c r="J23" s="267">
        <f t="shared" si="0"/>
        <v>18</v>
      </c>
      <c r="K23" s="268">
        <f t="shared" si="1"/>
        <v>18</v>
      </c>
    </row>
    <row r="24" spans="1:11" ht="21.75" customHeight="1">
      <c r="A24" s="411" t="s">
        <v>7</v>
      </c>
      <c r="B24" s="25" t="s">
        <v>8</v>
      </c>
      <c r="C24" s="274">
        <f>SUM('Récapitulatif des temps globaux'!$L$26-'Récapitulatif des temps globaux'!$M$26+'Récapitulatif des temps globaux'!$N$26)</f>
        <v>18</v>
      </c>
      <c r="D24" s="275">
        <f>'Récapitulatif des temps globaux'!$N$26</f>
        <v>18</v>
      </c>
      <c r="E24" s="276">
        <f>'Coût global en intrants'!$O$24</f>
        <v>0</v>
      </c>
      <c r="F24" s="276">
        <f>'Coûts de production en eau'!$K$25</f>
        <v>0</v>
      </c>
      <c r="G24" s="277" t="s">
        <v>101</v>
      </c>
      <c r="H24" s="446">
        <f>SUM('Alimentation élevages et Temps'!$J$25+'Alimentation élevages et Temps'!$J$58)</f>
        <v>0</v>
      </c>
      <c r="I24" s="277">
        <f>SUM('Dépenses en élevage'!$H$24-'Dépenses en élevage'!$E$24+'Dépenses en élevage'!$H$57-'Dépenses en élevage'!$E$57)</f>
        <v>0</v>
      </c>
      <c r="J24" s="274">
        <f t="shared" si="0"/>
        <v>18</v>
      </c>
      <c r="K24" s="275">
        <f t="shared" si="1"/>
        <v>18</v>
      </c>
    </row>
    <row r="25" spans="1:11" ht="21.75" customHeight="1" thickBot="1">
      <c r="A25" s="425"/>
      <c r="B25" s="35" t="s">
        <v>9</v>
      </c>
      <c r="C25" s="267">
        <f>SUM('Récapitulatif des temps globaux'!$L$27-'Récapitulatif des temps globaux'!$M$27+'Récapitulatif des temps globaux'!$N$27)</f>
        <v>10</v>
      </c>
      <c r="D25" s="268">
        <f>'Récapitulatif des temps globaux'!$N$27</f>
        <v>0</v>
      </c>
      <c r="E25" s="269">
        <f>'Coût global en intrants'!$O$25</f>
        <v>0</v>
      </c>
      <c r="F25" s="269">
        <f>'Coûts de production en eau'!$K$26</f>
        <v>0</v>
      </c>
      <c r="G25" s="57" t="s">
        <v>101</v>
      </c>
      <c r="H25" s="443">
        <f>SUM('Alimentation élevages et Temps'!$J$26+'Alimentation élevages et Temps'!$J$59)</f>
        <v>0</v>
      </c>
      <c r="I25" s="57">
        <f>SUM('Dépenses en élevage'!$H$25-'Dépenses en élevage'!$E$25+'Dépenses en élevage'!$H$58-'Dépenses en élevage'!$E$58)</f>
        <v>0</v>
      </c>
      <c r="J25" s="267">
        <f t="shared" si="0"/>
        <v>10</v>
      </c>
      <c r="K25" s="268">
        <f t="shared" si="1"/>
        <v>0</v>
      </c>
    </row>
    <row r="26" spans="1:11" ht="21.75" customHeight="1">
      <c r="A26" s="411" t="s">
        <v>10</v>
      </c>
      <c r="B26" s="25" t="s">
        <v>11</v>
      </c>
      <c r="C26" s="274">
        <f>SUM('Récapitulatif des temps globaux'!$L$28-'Récapitulatif des temps globaux'!$M$28+'Récapitulatif des temps globaux'!$N$28)</f>
        <v>17</v>
      </c>
      <c r="D26" s="275">
        <f>'Récapitulatif des temps globaux'!$N$28</f>
        <v>12</v>
      </c>
      <c r="E26" s="276">
        <f>'Coût global en intrants'!$O$26</f>
        <v>0</v>
      </c>
      <c r="F26" s="276">
        <f>'Coûts de production en eau'!$K$27</f>
        <v>0</v>
      </c>
      <c r="G26" s="277" t="s">
        <v>101</v>
      </c>
      <c r="H26" s="446">
        <f>SUM('Alimentation élevages et Temps'!$J$27+'Alimentation élevages et Temps'!$J$60)</f>
        <v>0</v>
      </c>
      <c r="I26" s="277">
        <f>SUM('Dépenses en élevage'!$H$26-'Dépenses en élevage'!$E$26+'Dépenses en élevage'!$H$59-'Dépenses en élevage'!$E$59)</f>
        <v>0</v>
      </c>
      <c r="J26" s="274">
        <f t="shared" si="0"/>
        <v>17</v>
      </c>
      <c r="K26" s="275">
        <f t="shared" si="1"/>
        <v>12</v>
      </c>
    </row>
    <row r="27" spans="1:11" ht="21.75" customHeight="1">
      <c r="A27" s="425"/>
      <c r="B27" s="35" t="s">
        <v>12</v>
      </c>
      <c r="C27" s="267">
        <f>SUM('Récapitulatif des temps globaux'!$L$29-'Récapitulatif des temps globaux'!$M$29+'Récapitulatif des temps globaux'!$N$29)</f>
        <v>12</v>
      </c>
      <c r="D27" s="268">
        <f>'Récapitulatif des temps globaux'!$N$29</f>
        <v>12</v>
      </c>
      <c r="E27" s="269">
        <f>'Coût global en intrants'!$O$27</f>
        <v>0</v>
      </c>
      <c r="F27" s="269">
        <f>'Coûts de production en eau'!$K$28</f>
        <v>0</v>
      </c>
      <c r="G27" s="57" t="s">
        <v>101</v>
      </c>
      <c r="H27" s="443">
        <f>SUM('Alimentation élevages et Temps'!$J$28+'Alimentation élevages et Temps'!$J$61)</f>
        <v>0</v>
      </c>
      <c r="I27" s="57">
        <f>SUM('Dépenses en élevage'!$H$27-'Dépenses en élevage'!$E$27+'Dépenses en élevage'!$H$60-'Dépenses en élevage'!$E$60)</f>
        <v>0</v>
      </c>
      <c r="J27" s="267">
        <f t="shared" si="0"/>
        <v>12</v>
      </c>
      <c r="K27" s="268">
        <f t="shared" si="1"/>
        <v>12</v>
      </c>
    </row>
    <row r="28" spans="1:11" ht="21.75" customHeight="1" thickBot="1">
      <c r="A28" s="39"/>
      <c r="B28" s="30" t="s">
        <v>13</v>
      </c>
      <c r="C28" s="270">
        <f>SUM('Récapitulatif des temps globaux'!$L$30-'Récapitulatif des temps globaux'!$M$30+'Récapitulatif des temps globaux'!$N$30)</f>
        <v>18</v>
      </c>
      <c r="D28" s="271">
        <f>'Récapitulatif des temps globaux'!$N$30</f>
        <v>18</v>
      </c>
      <c r="E28" s="272">
        <f>'Coût global en intrants'!$O$28</f>
        <v>0</v>
      </c>
      <c r="F28" s="272">
        <f>'Coûts de production en eau'!$K$29</f>
        <v>0</v>
      </c>
      <c r="G28" s="273" t="s">
        <v>101</v>
      </c>
      <c r="H28" s="444">
        <f>SUM('Alimentation élevages et Temps'!$J$29+'Alimentation élevages et Temps'!$J$62)</f>
        <v>0</v>
      </c>
      <c r="I28" s="273">
        <f>SUM('Dépenses en élevage'!$H$28-'Dépenses en élevage'!$E$28+'Dépenses en élevage'!$H$61-'Dépenses en élevage'!$E$61)</f>
        <v>0</v>
      </c>
      <c r="J28" s="270">
        <f t="shared" si="0"/>
        <v>18</v>
      </c>
      <c r="K28" s="271">
        <f t="shared" si="1"/>
        <v>18</v>
      </c>
    </row>
    <row r="29" spans="1:11" ht="21.75" customHeight="1">
      <c r="A29" s="425" t="s">
        <v>14</v>
      </c>
      <c r="B29" s="35" t="s">
        <v>15</v>
      </c>
      <c r="C29" s="267">
        <f>SUM('Récapitulatif des temps globaux'!$L$31-'Récapitulatif des temps globaux'!$M$31+'Récapitulatif des temps globaux'!$N$31)</f>
        <v>18</v>
      </c>
      <c r="D29" s="268">
        <f>'Récapitulatif des temps globaux'!$N$31</f>
        <v>18</v>
      </c>
      <c r="E29" s="269">
        <f>'Coût global en intrants'!$O$29</f>
        <v>0</v>
      </c>
      <c r="F29" s="269">
        <f>'Coûts de production en eau'!$K$30</f>
        <v>0</v>
      </c>
      <c r="G29" s="57" t="s">
        <v>101</v>
      </c>
      <c r="H29" s="443">
        <f>SUM('Alimentation élevages et Temps'!$J$30+'Alimentation élevages et Temps'!$J$63)</f>
        <v>0</v>
      </c>
      <c r="I29" s="57">
        <f>SUM('Dépenses en élevage'!$H$29-'Dépenses en élevage'!$E$29+'Dépenses en élevage'!$H$62-'Dépenses en élevage'!$E$62)</f>
        <v>0</v>
      </c>
      <c r="J29" s="267">
        <f t="shared" si="0"/>
        <v>18</v>
      </c>
      <c r="K29" s="268">
        <f t="shared" si="1"/>
        <v>18</v>
      </c>
    </row>
    <row r="30" spans="1:11" ht="21.75" customHeight="1" thickBot="1">
      <c r="A30" s="39"/>
      <c r="B30" s="30" t="s">
        <v>16</v>
      </c>
      <c r="C30" s="270">
        <f>SUM('Récapitulatif des temps globaux'!$L$32-'Récapitulatif des temps globaux'!$M$32+'Récapitulatif des temps globaux'!$N$32)</f>
        <v>12</v>
      </c>
      <c r="D30" s="271">
        <f>'Récapitulatif des temps globaux'!$N$32</f>
        <v>12</v>
      </c>
      <c r="E30" s="272">
        <f>'Coût global en intrants'!$O$30</f>
        <v>0</v>
      </c>
      <c r="F30" s="272">
        <f>'Coûts de production en eau'!$K$31</f>
        <v>0</v>
      </c>
      <c r="G30" s="273" t="s">
        <v>101</v>
      </c>
      <c r="H30" s="444">
        <f>SUM('Alimentation élevages et Temps'!$J$31+'Alimentation élevages et Temps'!$J$64)</f>
        <v>0</v>
      </c>
      <c r="I30" s="273">
        <f>SUM('Dépenses en élevage'!$H$30-'Dépenses en élevage'!$E$30+'Dépenses en élevage'!$H$63-'Dépenses en élevage'!$E$63)</f>
        <v>0</v>
      </c>
      <c r="J30" s="270">
        <f t="shared" si="0"/>
        <v>12</v>
      </c>
      <c r="K30" s="271">
        <f t="shared" si="1"/>
        <v>12</v>
      </c>
    </row>
    <row r="31" spans="1:11" ht="21.75" customHeight="1" thickBot="1">
      <c r="A31" s="39" t="s">
        <v>187</v>
      </c>
      <c r="B31" s="278"/>
      <c r="C31" s="270">
        <f aca="true" t="shared" si="2" ref="C31:I31">SUM(C5:C30)</f>
        <v>466</v>
      </c>
      <c r="D31" s="272">
        <f t="shared" si="2"/>
        <v>144</v>
      </c>
      <c r="E31" s="270">
        <f t="shared" si="2"/>
        <v>0</v>
      </c>
      <c r="F31" s="272">
        <f t="shared" si="2"/>
        <v>0</v>
      </c>
      <c r="G31" s="272">
        <f t="shared" si="2"/>
        <v>0</v>
      </c>
      <c r="H31" s="270">
        <f t="shared" si="2"/>
        <v>0</v>
      </c>
      <c r="I31" s="272">
        <f t="shared" si="2"/>
        <v>0</v>
      </c>
      <c r="J31" s="270">
        <f t="shared" si="0"/>
        <v>466</v>
      </c>
      <c r="K31" s="271">
        <f t="shared" si="1"/>
        <v>144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600" verticalDpi="600" orientation="portrait" paperSize="9" scale="6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defaultGridColor="0" zoomScale="85" zoomScaleNormal="85" colorId="37" workbookViewId="0" topLeftCell="A1">
      <pane ySplit="7" topLeftCell="MZI8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14" width="10.00390625" style="281" customWidth="1"/>
    <col min="15" max="16384" width="12.75390625" style="281" customWidth="1"/>
  </cols>
  <sheetData>
    <row r="1" spans="1:10" ht="21.75" customHeight="1">
      <c r="A1" s="279" t="s">
        <v>174</v>
      </c>
      <c r="B1" s="280"/>
      <c r="C1" s="280"/>
      <c r="E1" s="282"/>
      <c r="F1" s="283"/>
      <c r="G1" s="283"/>
      <c r="H1" s="283" t="s">
        <v>166</v>
      </c>
      <c r="I1" s="283"/>
      <c r="J1" s="283"/>
    </row>
    <row r="2" spans="1:10" ht="21.75" customHeight="1">
      <c r="A2" s="284" t="s">
        <v>176</v>
      </c>
      <c r="B2" s="280"/>
      <c r="C2" s="280"/>
      <c r="E2" s="282"/>
      <c r="F2" s="283"/>
      <c r="G2" s="283"/>
      <c r="H2" s="283" t="s">
        <v>167</v>
      </c>
      <c r="I2" s="283"/>
      <c r="J2" s="283"/>
    </row>
    <row r="3" spans="1:11" ht="21.75" customHeight="1" thickBo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5"/>
    </row>
    <row r="4" spans="1:14" ht="18.75" customHeight="1">
      <c r="A4" s="286"/>
      <c r="B4" s="287"/>
      <c r="C4" s="288" t="s">
        <v>150</v>
      </c>
      <c r="D4" s="289"/>
      <c r="E4" s="290"/>
      <c r="F4" s="291" t="s">
        <v>152</v>
      </c>
      <c r="G4" s="289"/>
      <c r="H4" s="289"/>
      <c r="I4" s="289"/>
      <c r="J4" s="289"/>
      <c r="K4" s="289"/>
      <c r="L4" s="292" t="s">
        <v>168</v>
      </c>
      <c r="M4" s="293"/>
      <c r="N4" s="290"/>
    </row>
    <row r="5" spans="1:14" ht="15.75" customHeight="1">
      <c r="A5" s="294"/>
      <c r="B5" s="295"/>
      <c r="C5" s="296" t="s">
        <v>169</v>
      </c>
      <c r="D5" s="297"/>
      <c r="E5" s="298"/>
      <c r="F5" s="299" t="s">
        <v>170</v>
      </c>
      <c r="G5" s="300"/>
      <c r="H5" s="301"/>
      <c r="I5" s="299" t="s">
        <v>171</v>
      </c>
      <c r="J5" s="300"/>
      <c r="K5" s="300"/>
      <c r="L5" s="296" t="s">
        <v>172</v>
      </c>
      <c r="M5" s="297"/>
      <c r="N5" s="298"/>
    </row>
    <row r="6" spans="1:14" ht="19.5" customHeight="1">
      <c r="A6" s="294" t="s">
        <v>179</v>
      </c>
      <c r="B6" s="295" t="s">
        <v>180</v>
      </c>
      <c r="C6" s="302" t="s">
        <v>35</v>
      </c>
      <c r="D6" s="303"/>
      <c r="E6" s="304" t="s">
        <v>21</v>
      </c>
      <c r="F6" s="299" t="s">
        <v>35</v>
      </c>
      <c r="G6" s="300"/>
      <c r="H6" s="305" t="s">
        <v>21</v>
      </c>
      <c r="I6" s="299" t="s">
        <v>35</v>
      </c>
      <c r="J6" s="300"/>
      <c r="K6" s="306" t="s">
        <v>21</v>
      </c>
      <c r="L6" s="302" t="s">
        <v>35</v>
      </c>
      <c r="M6" s="307"/>
      <c r="N6" s="304" t="s">
        <v>21</v>
      </c>
    </row>
    <row r="7" spans="1:14" ht="27" customHeight="1" thickBot="1">
      <c r="A7" s="308"/>
      <c r="B7" s="309"/>
      <c r="C7" s="310" t="s">
        <v>40</v>
      </c>
      <c r="D7" s="311" t="s">
        <v>41</v>
      </c>
      <c r="E7" s="312" t="s">
        <v>42</v>
      </c>
      <c r="F7" s="313" t="s">
        <v>40</v>
      </c>
      <c r="G7" s="314" t="s">
        <v>41</v>
      </c>
      <c r="H7" s="312" t="s">
        <v>42</v>
      </c>
      <c r="I7" s="313" t="s">
        <v>173</v>
      </c>
      <c r="J7" s="314" t="s">
        <v>41</v>
      </c>
      <c r="K7" s="315" t="s">
        <v>42</v>
      </c>
      <c r="L7" s="310" t="s">
        <v>40</v>
      </c>
      <c r="M7" s="314" t="s">
        <v>41</v>
      </c>
      <c r="N7" s="312" t="s">
        <v>42</v>
      </c>
    </row>
    <row r="8" spans="1:14" ht="21.75" customHeight="1">
      <c r="A8" s="316" t="s">
        <v>191</v>
      </c>
      <c r="B8" s="317" t="s">
        <v>192</v>
      </c>
      <c r="C8" s="318">
        <f>'Récapitulatif des récoltes'!$C$6</f>
        <v>0</v>
      </c>
      <c r="D8" s="319">
        <f>'Récapitulatif des récoltes'!$D$6</f>
        <v>0</v>
      </c>
      <c r="E8" s="320">
        <f>'Récapitulatif des récoltes'!$E$6</f>
        <v>0</v>
      </c>
      <c r="F8" s="321">
        <f>'Production du lait'!$J$6</f>
        <v>0</v>
      </c>
      <c r="G8" s="321">
        <f>'Production du lait'!$E$6</f>
        <v>0</v>
      </c>
      <c r="H8" s="320">
        <f>'Production du lait'!$I$6</f>
        <v>0</v>
      </c>
      <c r="I8" s="321">
        <f>'Mouvements des troupeaux'!$Q$5</f>
        <v>0</v>
      </c>
      <c r="J8" s="321">
        <f>'Mouvements des troupeaux'!$R$5</f>
        <v>0</v>
      </c>
      <c r="K8" s="321">
        <f>'Mouvements des troupeaux'!$E$5</f>
        <v>0</v>
      </c>
      <c r="L8" s="318">
        <f aca="true" t="shared" si="0" ref="L8:N33">SUM(I8,F8,C8)</f>
        <v>0</v>
      </c>
      <c r="M8" s="321">
        <f t="shared" si="0"/>
        <v>0</v>
      </c>
      <c r="N8" s="320">
        <f t="shared" si="0"/>
        <v>0</v>
      </c>
    </row>
    <row r="9" spans="1:14" ht="21.75" customHeight="1" thickBot="1">
      <c r="A9" s="322"/>
      <c r="B9" s="323" t="s">
        <v>193</v>
      </c>
      <c r="C9" s="324">
        <f>'Récapitulatif des récoltes'!$C$7</f>
        <v>0</v>
      </c>
      <c r="D9" s="325">
        <f>'Récapitulatif des récoltes'!$D$7</f>
        <v>0</v>
      </c>
      <c r="E9" s="326">
        <f>'Récapitulatif des récoltes'!$E$7</f>
        <v>0</v>
      </c>
      <c r="F9" s="327">
        <f>'Production du lait'!$J$7</f>
        <v>0</v>
      </c>
      <c r="G9" s="327">
        <f>'Production du lait'!$E$7</f>
        <v>0</v>
      </c>
      <c r="H9" s="326">
        <f>'Production du lait'!$I$7</f>
        <v>0</v>
      </c>
      <c r="I9" s="327">
        <f>'Mouvements des troupeaux'!$Q$6</f>
        <v>0</v>
      </c>
      <c r="J9" s="327">
        <f>'Mouvements des troupeaux'!$R$6</f>
        <v>0</v>
      </c>
      <c r="K9" s="327">
        <f>'Mouvements des troupeaux'!$E$6</f>
        <v>0</v>
      </c>
      <c r="L9" s="324">
        <f t="shared" si="0"/>
        <v>0</v>
      </c>
      <c r="M9" s="327">
        <f t="shared" si="0"/>
        <v>0</v>
      </c>
      <c r="N9" s="326">
        <f t="shared" si="0"/>
        <v>0</v>
      </c>
    </row>
    <row r="10" spans="1:14" ht="21.75" customHeight="1">
      <c r="A10" s="328" t="s">
        <v>194</v>
      </c>
      <c r="B10" s="329" t="s">
        <v>195</v>
      </c>
      <c r="C10" s="318">
        <f>'Récapitulatif des récoltes'!$C$8</f>
        <v>0</v>
      </c>
      <c r="D10" s="319">
        <f>'Récapitulatif des récoltes'!$D$8</f>
        <v>0</v>
      </c>
      <c r="E10" s="320">
        <f>'Récapitulatif des récoltes'!$E$8</f>
        <v>0</v>
      </c>
      <c r="F10" s="321">
        <f>'Production du lait'!$J$8</f>
        <v>0</v>
      </c>
      <c r="G10" s="321">
        <f>'Production du lait'!$E$8</f>
        <v>0</v>
      </c>
      <c r="H10" s="320">
        <f>'Production du lait'!$I$8</f>
        <v>0</v>
      </c>
      <c r="I10" s="321">
        <f>'Mouvements des troupeaux'!$Q$7</f>
        <v>0</v>
      </c>
      <c r="J10" s="321">
        <f>'Mouvements des troupeaux'!$R$7</f>
        <v>0</v>
      </c>
      <c r="K10" s="321">
        <f>'Mouvements des troupeaux'!$E$7</f>
        <v>0</v>
      </c>
      <c r="L10" s="318">
        <f t="shared" si="0"/>
        <v>0</v>
      </c>
      <c r="M10" s="321">
        <f t="shared" si="0"/>
        <v>0</v>
      </c>
      <c r="N10" s="320">
        <f t="shared" si="0"/>
        <v>0</v>
      </c>
    </row>
    <row r="11" spans="1:14" ht="21.75" customHeight="1" thickBot="1">
      <c r="A11" s="322"/>
      <c r="B11" s="323" t="s">
        <v>196</v>
      </c>
      <c r="C11" s="324">
        <f>'Récapitulatif des récoltes'!$C$9</f>
        <v>0</v>
      </c>
      <c r="D11" s="325">
        <f>'Récapitulatif des récoltes'!$D$9</f>
        <v>0</v>
      </c>
      <c r="E11" s="326">
        <f>'Récapitulatif des récoltes'!$E$9</f>
        <v>0</v>
      </c>
      <c r="F11" s="327">
        <f>'Production du lait'!$J$9</f>
        <v>0</v>
      </c>
      <c r="G11" s="327">
        <f>'Production du lait'!$E$9</f>
        <v>0</v>
      </c>
      <c r="H11" s="326">
        <f>'Production du lait'!$I$9</f>
        <v>0</v>
      </c>
      <c r="I11" s="327">
        <f>'Mouvements des troupeaux'!$Q$8</f>
        <v>0</v>
      </c>
      <c r="J11" s="327">
        <f>'Mouvements des troupeaux'!$R$8</f>
        <v>0</v>
      </c>
      <c r="K11" s="327">
        <f>'Mouvements des troupeaux'!$E$8</f>
        <v>0</v>
      </c>
      <c r="L11" s="324">
        <f t="shared" si="0"/>
        <v>0</v>
      </c>
      <c r="M11" s="327">
        <f t="shared" si="0"/>
        <v>0</v>
      </c>
      <c r="N11" s="326">
        <f t="shared" si="0"/>
        <v>0</v>
      </c>
    </row>
    <row r="12" spans="1:14" ht="21.75" customHeight="1">
      <c r="A12" s="328" t="s">
        <v>197</v>
      </c>
      <c r="B12" s="329" t="s">
        <v>198</v>
      </c>
      <c r="C12" s="318">
        <f>'Récapitulatif des récoltes'!$C$10</f>
        <v>0</v>
      </c>
      <c r="D12" s="319">
        <f>'Récapitulatif des récoltes'!$D$10</f>
        <v>0</v>
      </c>
      <c r="E12" s="320">
        <f>'Récapitulatif des récoltes'!$E$10</f>
        <v>0</v>
      </c>
      <c r="F12" s="321">
        <f>'Production du lait'!$J$10</f>
        <v>0</v>
      </c>
      <c r="G12" s="321">
        <f>'Production du lait'!$E$10</f>
        <v>0</v>
      </c>
      <c r="H12" s="320">
        <f>'Production du lait'!$I$10</f>
        <v>0</v>
      </c>
      <c r="I12" s="321">
        <f>'Mouvements des troupeaux'!$Q$9</f>
        <v>0</v>
      </c>
      <c r="J12" s="321">
        <f>'Mouvements des troupeaux'!$R$9</f>
        <v>0</v>
      </c>
      <c r="K12" s="321">
        <f>'Mouvements des troupeaux'!$E$9</f>
        <v>0</v>
      </c>
      <c r="L12" s="318">
        <f t="shared" si="0"/>
        <v>0</v>
      </c>
      <c r="M12" s="321">
        <f t="shared" si="0"/>
        <v>0</v>
      </c>
      <c r="N12" s="320">
        <f t="shared" si="0"/>
        <v>0</v>
      </c>
    </row>
    <row r="13" spans="1:14" ht="21.75" customHeight="1" thickBot="1">
      <c r="A13" s="328"/>
      <c r="B13" s="329" t="s">
        <v>199</v>
      </c>
      <c r="C13" s="318">
        <f>'Récapitulatif des récoltes'!$C$11</f>
        <v>0</v>
      </c>
      <c r="D13" s="319">
        <f>'Récapitulatif des récoltes'!$D$11</f>
        <v>0</v>
      </c>
      <c r="E13" s="320">
        <f>'Récapitulatif des récoltes'!$E$11</f>
        <v>0</v>
      </c>
      <c r="F13" s="321">
        <f>'Production du lait'!$J$11</f>
        <v>0</v>
      </c>
      <c r="G13" s="321">
        <f>'Production du lait'!$E$11</f>
        <v>0</v>
      </c>
      <c r="H13" s="320">
        <f>'Production du lait'!$I$11</f>
        <v>0</v>
      </c>
      <c r="I13" s="321">
        <f>'Mouvements des troupeaux'!$Q$10</f>
        <v>0</v>
      </c>
      <c r="J13" s="321">
        <f>'Mouvements des troupeaux'!$R$10</f>
        <v>0</v>
      </c>
      <c r="K13" s="321">
        <f>'Mouvements des troupeaux'!$E$10</f>
        <v>0</v>
      </c>
      <c r="L13" s="318">
        <f t="shared" si="0"/>
        <v>0</v>
      </c>
      <c r="M13" s="321">
        <f t="shared" si="0"/>
        <v>0</v>
      </c>
      <c r="N13" s="320">
        <f t="shared" si="0"/>
        <v>0</v>
      </c>
    </row>
    <row r="14" spans="1:14" ht="21.75" customHeight="1">
      <c r="A14" s="316" t="s">
        <v>200</v>
      </c>
      <c r="B14" s="330" t="s">
        <v>201</v>
      </c>
      <c r="C14" s="331">
        <f>'Récapitulatif des récoltes'!$C$12</f>
        <v>0</v>
      </c>
      <c r="D14" s="332">
        <f>'Récapitulatif des récoltes'!$D$12</f>
        <v>0</v>
      </c>
      <c r="E14" s="333">
        <f>'Récapitulatif des récoltes'!$E$12</f>
        <v>0</v>
      </c>
      <c r="F14" s="334">
        <f>'Production du lait'!$J$12</f>
        <v>0</v>
      </c>
      <c r="G14" s="334">
        <f>'Production du lait'!$E$12</f>
        <v>0</v>
      </c>
      <c r="H14" s="333">
        <f>'Production du lait'!$I$12</f>
        <v>0</v>
      </c>
      <c r="I14" s="334">
        <f>'Mouvements des troupeaux'!$Q$11</f>
        <v>0</v>
      </c>
      <c r="J14" s="334">
        <f>'Mouvements des troupeaux'!$R$11</f>
        <v>0</v>
      </c>
      <c r="K14" s="334">
        <f>'Mouvements des troupeaux'!$E$11</f>
        <v>0</v>
      </c>
      <c r="L14" s="331">
        <f t="shared" si="0"/>
        <v>0</v>
      </c>
      <c r="M14" s="334">
        <f t="shared" si="0"/>
        <v>0</v>
      </c>
      <c r="N14" s="333">
        <f t="shared" si="0"/>
        <v>0</v>
      </c>
    </row>
    <row r="15" spans="1:14" ht="21.75" customHeight="1" thickBot="1">
      <c r="A15" s="328"/>
      <c r="B15" s="329" t="s">
        <v>202</v>
      </c>
      <c r="C15" s="318">
        <f>'Récapitulatif des récoltes'!$C$13</f>
        <v>2</v>
      </c>
      <c r="D15" s="319">
        <f>'Récapitulatif des récoltes'!$D$13</f>
        <v>0</v>
      </c>
      <c r="E15" s="320">
        <f>'Récapitulatif des récoltes'!$E$13</f>
        <v>0</v>
      </c>
      <c r="F15" s="321">
        <f>'Production du lait'!$J$13</f>
        <v>0</v>
      </c>
      <c r="G15" s="321">
        <f>'Production du lait'!$E$13</f>
        <v>0</v>
      </c>
      <c r="H15" s="320">
        <f>'Production du lait'!$I$13</f>
        <v>0</v>
      </c>
      <c r="I15" s="321">
        <f>'Mouvements des troupeaux'!$Q$12</f>
        <v>0</v>
      </c>
      <c r="J15" s="321">
        <f>'Mouvements des troupeaux'!$R$12</f>
        <v>0</v>
      </c>
      <c r="K15" s="321">
        <f>'Mouvements des troupeaux'!$E$12</f>
        <v>0</v>
      </c>
      <c r="L15" s="318">
        <f t="shared" si="0"/>
        <v>2</v>
      </c>
      <c r="M15" s="321">
        <f t="shared" si="0"/>
        <v>0</v>
      </c>
      <c r="N15" s="320">
        <f t="shared" si="0"/>
        <v>0</v>
      </c>
    </row>
    <row r="16" spans="1:14" ht="21.75" customHeight="1">
      <c r="A16" s="316" t="s">
        <v>203</v>
      </c>
      <c r="B16" s="330" t="s">
        <v>204</v>
      </c>
      <c r="C16" s="331">
        <f>'Récapitulatif des récoltes'!$C$14</f>
        <v>0</v>
      </c>
      <c r="D16" s="332">
        <f>'Récapitulatif des récoltes'!$D$14</f>
        <v>0</v>
      </c>
      <c r="E16" s="333">
        <f>'Récapitulatif des récoltes'!$E$14</f>
        <v>0</v>
      </c>
      <c r="F16" s="334">
        <f>'Production du lait'!$J$14</f>
        <v>0</v>
      </c>
      <c r="G16" s="334">
        <f>'Production du lait'!$E$14</f>
        <v>0</v>
      </c>
      <c r="H16" s="333">
        <f>'Production du lait'!$I$14</f>
        <v>0</v>
      </c>
      <c r="I16" s="334">
        <f>'Mouvements des troupeaux'!$Q$13</f>
        <v>0</v>
      </c>
      <c r="J16" s="334">
        <f>'Mouvements des troupeaux'!$R$13</f>
        <v>0</v>
      </c>
      <c r="K16" s="334">
        <f>'Mouvements des troupeaux'!$E$13</f>
        <v>0</v>
      </c>
      <c r="L16" s="331">
        <f t="shared" si="0"/>
        <v>0</v>
      </c>
      <c r="M16" s="334">
        <f t="shared" si="0"/>
        <v>0</v>
      </c>
      <c r="N16" s="333">
        <f t="shared" si="0"/>
        <v>0</v>
      </c>
    </row>
    <row r="17" spans="1:14" ht="21.75" customHeight="1" thickBot="1">
      <c r="A17" s="328"/>
      <c r="B17" s="329" t="s">
        <v>205</v>
      </c>
      <c r="C17" s="318">
        <f>'Récapitulatif des récoltes'!$C$15</f>
        <v>0</v>
      </c>
      <c r="D17" s="319">
        <f>'Récapitulatif des récoltes'!$D$15</f>
        <v>0</v>
      </c>
      <c r="E17" s="320">
        <f>'Récapitulatif des récoltes'!$E$15</f>
        <v>0</v>
      </c>
      <c r="F17" s="321">
        <f>'Production du lait'!$J$15</f>
        <v>0</v>
      </c>
      <c r="G17" s="321">
        <f>'Production du lait'!$E$15</f>
        <v>0</v>
      </c>
      <c r="H17" s="320">
        <f>'Production du lait'!$I$15</f>
        <v>0</v>
      </c>
      <c r="I17" s="321">
        <f>'Mouvements des troupeaux'!$Q$14</f>
        <v>0</v>
      </c>
      <c r="J17" s="321">
        <f>'Mouvements des troupeaux'!$R$14</f>
        <v>0</v>
      </c>
      <c r="K17" s="321">
        <f>'Mouvements des troupeaux'!$E$14</f>
        <v>0</v>
      </c>
      <c r="L17" s="318">
        <f t="shared" si="0"/>
        <v>0</v>
      </c>
      <c r="M17" s="321">
        <f t="shared" si="0"/>
        <v>0</v>
      </c>
      <c r="N17" s="320">
        <f t="shared" si="0"/>
        <v>0</v>
      </c>
    </row>
    <row r="18" spans="1:14" ht="21.75" customHeight="1">
      <c r="A18" s="316" t="s">
        <v>206</v>
      </c>
      <c r="B18" s="330" t="s">
        <v>207</v>
      </c>
      <c r="C18" s="331">
        <f>'Récapitulatif des récoltes'!$C$16</f>
        <v>0</v>
      </c>
      <c r="D18" s="332">
        <f>'Récapitulatif des récoltes'!$D$16</f>
        <v>0</v>
      </c>
      <c r="E18" s="333">
        <f>'Récapitulatif des récoltes'!$E$16</f>
        <v>0</v>
      </c>
      <c r="F18" s="334">
        <f>'Production du lait'!$J$16</f>
        <v>0</v>
      </c>
      <c r="G18" s="334">
        <f>'Production du lait'!$E$16</f>
        <v>0</v>
      </c>
      <c r="H18" s="333">
        <f>'Production du lait'!$I$16</f>
        <v>0</v>
      </c>
      <c r="I18" s="334">
        <f>'Mouvements des troupeaux'!$Q$15</f>
        <v>0</v>
      </c>
      <c r="J18" s="334">
        <f>'Mouvements des troupeaux'!$R$15</f>
        <v>0</v>
      </c>
      <c r="K18" s="334">
        <f>'Mouvements des troupeaux'!$E$15</f>
        <v>0</v>
      </c>
      <c r="L18" s="331">
        <f t="shared" si="0"/>
        <v>0</v>
      </c>
      <c r="M18" s="334">
        <f t="shared" si="0"/>
        <v>0</v>
      </c>
      <c r="N18" s="333">
        <f t="shared" si="0"/>
        <v>0</v>
      </c>
    </row>
    <row r="19" spans="1:14" ht="21.75" customHeight="1">
      <c r="A19" s="328"/>
      <c r="B19" s="329" t="s">
        <v>208</v>
      </c>
      <c r="C19" s="318">
        <f>'Récapitulatif des récoltes'!$C$17</f>
        <v>0</v>
      </c>
      <c r="D19" s="319">
        <f>'Récapitulatif des récoltes'!$D$17</f>
        <v>0</v>
      </c>
      <c r="E19" s="320">
        <f>'Récapitulatif des récoltes'!$E$17</f>
        <v>0</v>
      </c>
      <c r="F19" s="321">
        <f>'Production du lait'!$J$17</f>
        <v>0</v>
      </c>
      <c r="G19" s="321">
        <f>'Production du lait'!$E$17</f>
        <v>0</v>
      </c>
      <c r="H19" s="320">
        <f>'Production du lait'!$I$17</f>
        <v>0</v>
      </c>
      <c r="I19" s="321">
        <f>'Mouvements des troupeaux'!$Q$16</f>
        <v>0</v>
      </c>
      <c r="J19" s="321">
        <f>'Mouvements des troupeaux'!$R$16</f>
        <v>0</v>
      </c>
      <c r="K19" s="321">
        <f>'Mouvements des troupeaux'!$E$16</f>
        <v>0</v>
      </c>
      <c r="L19" s="318">
        <f t="shared" si="0"/>
        <v>0</v>
      </c>
      <c r="M19" s="321">
        <f t="shared" si="0"/>
        <v>0</v>
      </c>
      <c r="N19" s="320">
        <f t="shared" si="0"/>
        <v>0</v>
      </c>
    </row>
    <row r="20" spans="1:14" ht="21.75" customHeight="1" thickBot="1">
      <c r="A20" s="322"/>
      <c r="B20" s="323" t="s">
        <v>209</v>
      </c>
      <c r="C20" s="324">
        <f>'Récapitulatif des récoltes'!$C$18</f>
        <v>0</v>
      </c>
      <c r="D20" s="325">
        <f>'Récapitulatif des récoltes'!$D$18</f>
        <v>0</v>
      </c>
      <c r="E20" s="326">
        <f>'Récapitulatif des récoltes'!$E$18</f>
        <v>0</v>
      </c>
      <c r="F20" s="327">
        <f>'Production du lait'!$J$18</f>
        <v>0</v>
      </c>
      <c r="G20" s="327">
        <f>'Production du lait'!$E$18</f>
        <v>0</v>
      </c>
      <c r="H20" s="326">
        <f>'Production du lait'!$I$18</f>
        <v>0</v>
      </c>
      <c r="I20" s="327">
        <f>'Mouvements des troupeaux'!$Q$17</f>
        <v>0</v>
      </c>
      <c r="J20" s="327">
        <f>'Mouvements des troupeaux'!$R$17</f>
        <v>0</v>
      </c>
      <c r="K20" s="327">
        <f>'Mouvements des troupeaux'!$E$17</f>
        <v>0</v>
      </c>
      <c r="L20" s="324">
        <f t="shared" si="0"/>
        <v>0</v>
      </c>
      <c r="M20" s="327">
        <f t="shared" si="0"/>
        <v>0</v>
      </c>
      <c r="N20" s="326">
        <f t="shared" si="0"/>
        <v>0</v>
      </c>
    </row>
    <row r="21" spans="1:14" ht="21.75" customHeight="1">
      <c r="A21" s="328" t="s">
        <v>210</v>
      </c>
      <c r="B21" s="329" t="s">
        <v>211</v>
      </c>
      <c r="C21" s="318">
        <f>'Récapitulatif des récoltes'!$C$19</f>
        <v>0</v>
      </c>
      <c r="D21" s="319">
        <f>'Récapitulatif des récoltes'!$D$19</f>
        <v>0</v>
      </c>
      <c r="E21" s="320">
        <f>'Récapitulatif des récoltes'!$E$19</f>
        <v>0</v>
      </c>
      <c r="F21" s="321">
        <f>'Production du lait'!$J$19</f>
        <v>0</v>
      </c>
      <c r="G21" s="321">
        <f>'Production du lait'!$E$19</f>
        <v>0</v>
      </c>
      <c r="H21" s="320">
        <f>'Production du lait'!$I$19</f>
        <v>0</v>
      </c>
      <c r="I21" s="321">
        <f>'Mouvements des troupeaux'!$Q$18</f>
        <v>0</v>
      </c>
      <c r="J21" s="321">
        <f>'Mouvements des troupeaux'!$R$18</f>
        <v>0</v>
      </c>
      <c r="K21" s="321">
        <f>'Mouvements des troupeaux'!$E$18</f>
        <v>0</v>
      </c>
      <c r="L21" s="318">
        <f t="shared" si="0"/>
        <v>0</v>
      </c>
      <c r="M21" s="321">
        <f t="shared" si="0"/>
        <v>0</v>
      </c>
      <c r="N21" s="320">
        <f t="shared" si="0"/>
        <v>0</v>
      </c>
    </row>
    <row r="22" spans="1:14" ht="21.75" customHeight="1" thickBot="1">
      <c r="A22" s="322"/>
      <c r="B22" s="323" t="s">
        <v>0</v>
      </c>
      <c r="C22" s="324">
        <f>'Récapitulatif des récoltes'!$C$20</f>
        <v>0</v>
      </c>
      <c r="D22" s="325">
        <f>'Récapitulatif des récoltes'!$D$20</f>
        <v>0</v>
      </c>
      <c r="E22" s="326">
        <f>'Récapitulatif des récoltes'!$E$20</f>
        <v>0</v>
      </c>
      <c r="F22" s="327">
        <f>'Production du lait'!$J$20</f>
        <v>0</v>
      </c>
      <c r="G22" s="327">
        <f>'Production du lait'!$E$20</f>
        <v>0</v>
      </c>
      <c r="H22" s="326">
        <f>'Production du lait'!$I$20</f>
        <v>0</v>
      </c>
      <c r="I22" s="327">
        <f>'Mouvements des troupeaux'!$Q$19</f>
        <v>0</v>
      </c>
      <c r="J22" s="327">
        <f>'Mouvements des troupeaux'!$R$19</f>
        <v>0</v>
      </c>
      <c r="K22" s="327">
        <f>'Mouvements des troupeaux'!$E$19</f>
        <v>0</v>
      </c>
      <c r="L22" s="324">
        <f t="shared" si="0"/>
        <v>0</v>
      </c>
      <c r="M22" s="327">
        <f t="shared" si="0"/>
        <v>0</v>
      </c>
      <c r="N22" s="326">
        <f t="shared" si="0"/>
        <v>0</v>
      </c>
    </row>
    <row r="23" spans="1:14" ht="21.75" customHeight="1">
      <c r="A23" s="328" t="s">
        <v>1</v>
      </c>
      <c r="B23" s="329" t="s">
        <v>2</v>
      </c>
      <c r="C23" s="318">
        <f>'Récapitulatif des récoltes'!$C$21</f>
        <v>0</v>
      </c>
      <c r="D23" s="319">
        <f>'Récapitulatif des récoltes'!$D$21</f>
        <v>0</v>
      </c>
      <c r="E23" s="320">
        <f>'Récapitulatif des récoltes'!$E$21</f>
        <v>0</v>
      </c>
      <c r="F23" s="321">
        <f>'Production du lait'!$J$21</f>
        <v>0</v>
      </c>
      <c r="G23" s="321">
        <f>'Production du lait'!$E$21</f>
        <v>0</v>
      </c>
      <c r="H23" s="320">
        <f>'Production du lait'!$I$21</f>
        <v>0</v>
      </c>
      <c r="I23" s="321">
        <f>'Mouvements des troupeaux'!$Q$20</f>
        <v>0</v>
      </c>
      <c r="J23" s="321">
        <f>'Mouvements des troupeaux'!$R$20</f>
        <v>0</v>
      </c>
      <c r="K23" s="321">
        <f>'Mouvements des troupeaux'!$E$20</f>
        <v>0</v>
      </c>
      <c r="L23" s="318">
        <f t="shared" si="0"/>
        <v>0</v>
      </c>
      <c r="M23" s="321">
        <f t="shared" si="0"/>
        <v>0</v>
      </c>
      <c r="N23" s="320">
        <f t="shared" si="0"/>
        <v>0</v>
      </c>
    </row>
    <row r="24" spans="1:14" ht="21.75" customHeight="1" thickBot="1">
      <c r="A24" s="328"/>
      <c r="B24" s="329" t="s">
        <v>3</v>
      </c>
      <c r="C24" s="318">
        <f>'Récapitulatif des récoltes'!$C$22</f>
        <v>0</v>
      </c>
      <c r="D24" s="319">
        <f>'Récapitulatif des récoltes'!$D$22</f>
        <v>0</v>
      </c>
      <c r="E24" s="320">
        <f>'Récapitulatif des récoltes'!$E$22</f>
        <v>0</v>
      </c>
      <c r="F24" s="321">
        <f>'Production du lait'!$J$22</f>
        <v>0</v>
      </c>
      <c r="G24" s="321">
        <f>'Production du lait'!$E$22</f>
        <v>0</v>
      </c>
      <c r="H24" s="320">
        <f>'Production du lait'!$I$22</f>
        <v>0</v>
      </c>
      <c r="I24" s="321">
        <f>'Mouvements des troupeaux'!$Q$21</f>
        <v>0</v>
      </c>
      <c r="J24" s="321">
        <f>'Mouvements des troupeaux'!$R$21</f>
        <v>0</v>
      </c>
      <c r="K24" s="321">
        <f>'Mouvements des troupeaux'!$E$21</f>
        <v>0</v>
      </c>
      <c r="L24" s="318">
        <f t="shared" si="0"/>
        <v>0</v>
      </c>
      <c r="M24" s="321">
        <f t="shared" si="0"/>
        <v>0</v>
      </c>
      <c r="N24" s="320">
        <f t="shared" si="0"/>
        <v>0</v>
      </c>
    </row>
    <row r="25" spans="1:14" ht="21.75" customHeight="1">
      <c r="A25" s="316" t="s">
        <v>4</v>
      </c>
      <c r="B25" s="330" t="s">
        <v>5</v>
      </c>
      <c r="C25" s="331">
        <f>'Récapitulatif des récoltes'!$C$23</f>
        <v>0</v>
      </c>
      <c r="D25" s="332">
        <f>'Récapitulatif des récoltes'!$D$23</f>
        <v>0</v>
      </c>
      <c r="E25" s="333">
        <f>'Récapitulatif des récoltes'!$E$23</f>
        <v>0</v>
      </c>
      <c r="F25" s="334">
        <f>'Production du lait'!$J$23</f>
        <v>0</v>
      </c>
      <c r="G25" s="334">
        <f>'Production du lait'!$E$23</f>
        <v>0</v>
      </c>
      <c r="H25" s="333">
        <f>'Production du lait'!$I$23</f>
        <v>0</v>
      </c>
      <c r="I25" s="334">
        <f>'Mouvements des troupeaux'!$Q$22</f>
        <v>0</v>
      </c>
      <c r="J25" s="334">
        <f>'Mouvements des troupeaux'!$R$22</f>
        <v>0</v>
      </c>
      <c r="K25" s="334">
        <f>'Mouvements des troupeaux'!$E$22</f>
        <v>0</v>
      </c>
      <c r="L25" s="331">
        <f t="shared" si="0"/>
        <v>0</v>
      </c>
      <c r="M25" s="334">
        <f t="shared" si="0"/>
        <v>0</v>
      </c>
      <c r="N25" s="333">
        <f t="shared" si="0"/>
        <v>0</v>
      </c>
    </row>
    <row r="26" spans="1:14" ht="21.75" customHeight="1" thickBot="1">
      <c r="A26" s="328"/>
      <c r="B26" s="329" t="s">
        <v>6</v>
      </c>
      <c r="C26" s="318">
        <f>'Récapitulatif des récoltes'!$C$24</f>
        <v>0</v>
      </c>
      <c r="D26" s="319">
        <f>'Récapitulatif des récoltes'!$D$24</f>
        <v>0</v>
      </c>
      <c r="E26" s="320">
        <f>'Récapitulatif des récoltes'!$E$24</f>
        <v>0</v>
      </c>
      <c r="F26" s="321">
        <f>'Production du lait'!$J$24</f>
        <v>0</v>
      </c>
      <c r="G26" s="321">
        <f>'Production du lait'!$E$24</f>
        <v>0</v>
      </c>
      <c r="H26" s="320">
        <f>'Production du lait'!$I$24</f>
        <v>0</v>
      </c>
      <c r="I26" s="321">
        <f>'Mouvements des troupeaux'!$Q$23</f>
        <v>0</v>
      </c>
      <c r="J26" s="321">
        <f>'Mouvements des troupeaux'!$R$23</f>
        <v>0</v>
      </c>
      <c r="K26" s="321">
        <f>'Mouvements des troupeaux'!$E$23</f>
        <v>0</v>
      </c>
      <c r="L26" s="318">
        <f t="shared" si="0"/>
        <v>0</v>
      </c>
      <c r="M26" s="321">
        <f t="shared" si="0"/>
        <v>0</v>
      </c>
      <c r="N26" s="320">
        <f t="shared" si="0"/>
        <v>0</v>
      </c>
    </row>
    <row r="27" spans="1:14" ht="21.75" customHeight="1">
      <c r="A27" s="316" t="s">
        <v>7</v>
      </c>
      <c r="B27" s="330" t="s">
        <v>8</v>
      </c>
      <c r="C27" s="331">
        <f>'Récapitulatif des récoltes'!$C$25</f>
        <v>0</v>
      </c>
      <c r="D27" s="332">
        <f>'Récapitulatif des récoltes'!$D$25</f>
        <v>0</v>
      </c>
      <c r="E27" s="333">
        <f>'Récapitulatif des récoltes'!$E$25</f>
        <v>0</v>
      </c>
      <c r="F27" s="334">
        <f>'Production du lait'!$J$25</f>
        <v>0</v>
      </c>
      <c r="G27" s="334">
        <f>'Production du lait'!$E$25</f>
        <v>0</v>
      </c>
      <c r="H27" s="333">
        <f>'Production du lait'!$I$25</f>
        <v>0</v>
      </c>
      <c r="I27" s="334">
        <f>'Mouvements des troupeaux'!$Q$24</f>
        <v>0</v>
      </c>
      <c r="J27" s="334">
        <f>'Mouvements des troupeaux'!$R$24</f>
        <v>0</v>
      </c>
      <c r="K27" s="334">
        <f>'Mouvements des troupeaux'!$E$24</f>
        <v>0</v>
      </c>
      <c r="L27" s="331">
        <f t="shared" si="0"/>
        <v>0</v>
      </c>
      <c r="M27" s="334">
        <f t="shared" si="0"/>
        <v>0</v>
      </c>
      <c r="N27" s="333">
        <f t="shared" si="0"/>
        <v>0</v>
      </c>
    </row>
    <row r="28" spans="1:14" ht="21.75" customHeight="1" thickBot="1">
      <c r="A28" s="328"/>
      <c r="B28" s="329" t="s">
        <v>9</v>
      </c>
      <c r="C28" s="318">
        <f>'Récapitulatif des récoltes'!$C$26</f>
        <v>0</v>
      </c>
      <c r="D28" s="319">
        <f>'Récapitulatif des récoltes'!$D$26</f>
        <v>0</v>
      </c>
      <c r="E28" s="320">
        <f>'Récapitulatif des récoltes'!$E$26</f>
        <v>0</v>
      </c>
      <c r="F28" s="321">
        <f>'Production du lait'!$J$26</f>
        <v>0</v>
      </c>
      <c r="G28" s="321">
        <f>'Production du lait'!$E$26</f>
        <v>0</v>
      </c>
      <c r="H28" s="320">
        <f>'Production du lait'!$I$26</f>
        <v>0</v>
      </c>
      <c r="I28" s="321">
        <f>'Mouvements des troupeaux'!$Q$25</f>
        <v>0</v>
      </c>
      <c r="J28" s="321">
        <f>'Mouvements des troupeaux'!$R$25</f>
        <v>0</v>
      </c>
      <c r="K28" s="321">
        <f>'Mouvements des troupeaux'!$E$25</f>
        <v>0</v>
      </c>
      <c r="L28" s="318">
        <f t="shared" si="0"/>
        <v>0</v>
      </c>
      <c r="M28" s="321">
        <f t="shared" si="0"/>
        <v>0</v>
      </c>
      <c r="N28" s="320">
        <f t="shared" si="0"/>
        <v>0</v>
      </c>
    </row>
    <row r="29" spans="1:14" ht="21.75" customHeight="1">
      <c r="A29" s="316" t="s">
        <v>10</v>
      </c>
      <c r="B29" s="330" t="s">
        <v>11</v>
      </c>
      <c r="C29" s="331">
        <f>'Récapitulatif des récoltes'!$C$27</f>
        <v>0</v>
      </c>
      <c r="D29" s="332">
        <f>'Récapitulatif des récoltes'!$D$27</f>
        <v>0</v>
      </c>
      <c r="E29" s="333">
        <f>'Récapitulatif des récoltes'!$E$27</f>
        <v>0</v>
      </c>
      <c r="F29" s="334">
        <f>'Production du lait'!$J$27</f>
        <v>0</v>
      </c>
      <c r="G29" s="334">
        <f>'Production du lait'!$E$27</f>
        <v>0</v>
      </c>
      <c r="H29" s="333">
        <f>'Production du lait'!$I$27</f>
        <v>0</v>
      </c>
      <c r="I29" s="334">
        <f>'Mouvements des troupeaux'!$Q$26</f>
        <v>0</v>
      </c>
      <c r="J29" s="334">
        <f>'Mouvements des troupeaux'!$R$26</f>
        <v>0</v>
      </c>
      <c r="K29" s="334">
        <f>'Mouvements des troupeaux'!$E$26</f>
        <v>0</v>
      </c>
      <c r="L29" s="331">
        <f t="shared" si="0"/>
        <v>0</v>
      </c>
      <c r="M29" s="334">
        <f t="shared" si="0"/>
        <v>0</v>
      </c>
      <c r="N29" s="333">
        <f t="shared" si="0"/>
        <v>0</v>
      </c>
    </row>
    <row r="30" spans="1:14" ht="21.75" customHeight="1">
      <c r="A30" s="328"/>
      <c r="B30" s="329" t="s">
        <v>12</v>
      </c>
      <c r="C30" s="318">
        <f>'Récapitulatif des récoltes'!$C$28</f>
        <v>0</v>
      </c>
      <c r="D30" s="319">
        <f>'Récapitulatif des récoltes'!$D$28</f>
        <v>0</v>
      </c>
      <c r="E30" s="320">
        <f>'Récapitulatif des récoltes'!$E$28</f>
        <v>0</v>
      </c>
      <c r="F30" s="321">
        <f>'Production du lait'!$J$28</f>
        <v>0</v>
      </c>
      <c r="G30" s="321">
        <f>'Production du lait'!$E$28</f>
        <v>0</v>
      </c>
      <c r="H30" s="320">
        <f>'Production du lait'!$I$28</f>
        <v>0</v>
      </c>
      <c r="I30" s="321">
        <f>'Mouvements des troupeaux'!$Q$27</f>
        <v>0</v>
      </c>
      <c r="J30" s="321">
        <f>'Mouvements des troupeaux'!$R$27</f>
        <v>0</v>
      </c>
      <c r="K30" s="321">
        <f>'Mouvements des troupeaux'!$E$27</f>
        <v>0</v>
      </c>
      <c r="L30" s="318">
        <f t="shared" si="0"/>
        <v>0</v>
      </c>
      <c r="M30" s="321">
        <f t="shared" si="0"/>
        <v>0</v>
      </c>
      <c r="N30" s="320">
        <f t="shared" si="0"/>
        <v>0</v>
      </c>
    </row>
    <row r="31" spans="1:14" ht="21.75" customHeight="1" thickBot="1">
      <c r="A31" s="322"/>
      <c r="B31" s="323" t="s">
        <v>13</v>
      </c>
      <c r="C31" s="324">
        <f>'Récapitulatif des récoltes'!$C$29</f>
        <v>0</v>
      </c>
      <c r="D31" s="325">
        <f>'Récapitulatif des récoltes'!$D$29</f>
        <v>0</v>
      </c>
      <c r="E31" s="326">
        <f>'Récapitulatif des récoltes'!$E$29</f>
        <v>0</v>
      </c>
      <c r="F31" s="327">
        <f>'Production du lait'!$J$29</f>
        <v>0</v>
      </c>
      <c r="G31" s="327">
        <f>'Production du lait'!$E$29</f>
        <v>0</v>
      </c>
      <c r="H31" s="326">
        <f>'Production du lait'!$I$29</f>
        <v>0</v>
      </c>
      <c r="I31" s="327">
        <f>'Mouvements des troupeaux'!$Q$28</f>
        <v>0</v>
      </c>
      <c r="J31" s="327">
        <f>'Mouvements des troupeaux'!$R$28</f>
        <v>0</v>
      </c>
      <c r="K31" s="327">
        <f>'Mouvements des troupeaux'!$E$28</f>
        <v>0</v>
      </c>
      <c r="L31" s="324">
        <f t="shared" si="0"/>
        <v>0</v>
      </c>
      <c r="M31" s="327">
        <f t="shared" si="0"/>
        <v>0</v>
      </c>
      <c r="N31" s="326">
        <f t="shared" si="0"/>
        <v>0</v>
      </c>
    </row>
    <row r="32" spans="1:14" ht="21.75" customHeight="1">
      <c r="A32" s="328" t="s">
        <v>14</v>
      </c>
      <c r="B32" s="329" t="s">
        <v>15</v>
      </c>
      <c r="C32" s="318">
        <f>'Récapitulatif des récoltes'!$C$30</f>
        <v>0</v>
      </c>
      <c r="D32" s="319">
        <f>'Récapitulatif des récoltes'!$D$30</f>
        <v>0</v>
      </c>
      <c r="E32" s="320">
        <f>'Récapitulatif des récoltes'!$E$30</f>
        <v>0</v>
      </c>
      <c r="F32" s="321">
        <f>'Production du lait'!$J$30</f>
        <v>0</v>
      </c>
      <c r="G32" s="321">
        <f>'Production du lait'!$E$30</f>
        <v>0</v>
      </c>
      <c r="H32" s="320">
        <f>'Production du lait'!$I$30</f>
        <v>0</v>
      </c>
      <c r="I32" s="321">
        <f>'Mouvements des troupeaux'!$Q$29</f>
        <v>0</v>
      </c>
      <c r="J32" s="321">
        <f>'Mouvements des troupeaux'!$R$29</f>
        <v>0</v>
      </c>
      <c r="K32" s="321">
        <f>'Mouvements des troupeaux'!$E$29</f>
        <v>0</v>
      </c>
      <c r="L32" s="318">
        <f t="shared" si="0"/>
        <v>0</v>
      </c>
      <c r="M32" s="321">
        <f t="shared" si="0"/>
        <v>0</v>
      </c>
      <c r="N32" s="320">
        <f t="shared" si="0"/>
        <v>0</v>
      </c>
    </row>
    <row r="33" spans="1:14" ht="21.75" customHeight="1" thickBot="1">
      <c r="A33" s="322"/>
      <c r="B33" s="323" t="s">
        <v>16</v>
      </c>
      <c r="C33" s="324">
        <f>'Récapitulatif des récoltes'!$C$31</f>
        <v>0</v>
      </c>
      <c r="D33" s="325">
        <f>'Récapitulatif des récoltes'!$D$31</f>
        <v>0</v>
      </c>
      <c r="E33" s="326">
        <f>'Récapitulatif des récoltes'!$E$31</f>
        <v>0</v>
      </c>
      <c r="F33" s="327">
        <f>'Production du lait'!$J$31</f>
        <v>0</v>
      </c>
      <c r="G33" s="327">
        <f>'Production du lait'!$E$31</f>
        <v>0</v>
      </c>
      <c r="H33" s="326">
        <f>'Production du lait'!$I$31</f>
        <v>0</v>
      </c>
      <c r="I33" s="327">
        <f>'Mouvements des troupeaux'!$Q$30</f>
        <v>0</v>
      </c>
      <c r="J33" s="327">
        <f>'Mouvements des troupeaux'!$R$30</f>
        <v>0</v>
      </c>
      <c r="K33" s="327">
        <f>'Mouvements des troupeaux'!$E$30</f>
        <v>0</v>
      </c>
      <c r="L33" s="324">
        <f t="shared" si="0"/>
        <v>0</v>
      </c>
      <c r="M33" s="327">
        <f t="shared" si="0"/>
        <v>0</v>
      </c>
      <c r="N33" s="326">
        <f t="shared" si="0"/>
        <v>0</v>
      </c>
    </row>
    <row r="34" spans="1:14" ht="21.75" customHeight="1" thickBot="1">
      <c r="A34" s="322" t="s">
        <v>187</v>
      </c>
      <c r="B34" s="335"/>
      <c r="C34" s="324">
        <f aca="true" t="shared" si="1" ref="C34:N34">SUM(C8:C33)</f>
        <v>2</v>
      </c>
      <c r="D34" s="325">
        <f t="shared" si="1"/>
        <v>0</v>
      </c>
      <c r="E34" s="336">
        <f t="shared" si="1"/>
        <v>0</v>
      </c>
      <c r="F34" s="337">
        <f t="shared" si="1"/>
        <v>0</v>
      </c>
      <c r="G34" s="337">
        <f t="shared" si="1"/>
        <v>0</v>
      </c>
      <c r="H34" s="336">
        <f t="shared" si="1"/>
        <v>0</v>
      </c>
      <c r="I34" s="337">
        <f t="shared" si="1"/>
        <v>0</v>
      </c>
      <c r="J34" s="338">
        <f t="shared" si="1"/>
        <v>0</v>
      </c>
      <c r="K34" s="327">
        <f t="shared" si="1"/>
        <v>0</v>
      </c>
      <c r="L34" s="324">
        <f t="shared" si="1"/>
        <v>2</v>
      </c>
      <c r="M34" s="327">
        <f t="shared" si="1"/>
        <v>0</v>
      </c>
      <c r="N34" s="326">
        <f t="shared" si="1"/>
        <v>0</v>
      </c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1.75" customHeight="1"/>
  <cols>
    <col min="1" max="1" width="14.00390625" style="4" customWidth="1"/>
    <col min="2" max="3" width="10.75390625" style="4" customWidth="1"/>
    <col min="4" max="4" width="14.75390625" style="4" customWidth="1"/>
    <col min="5" max="16384" width="10.75390625" style="4" customWidth="1"/>
  </cols>
  <sheetData>
    <row r="1" spans="1:8" ht="21.75" customHeight="1">
      <c r="A1" s="41" t="s">
        <v>174</v>
      </c>
      <c r="B1" s="5"/>
      <c r="C1" s="5"/>
      <c r="D1" s="5"/>
      <c r="E1" s="5"/>
      <c r="F1" s="6" t="s">
        <v>17</v>
      </c>
      <c r="G1" s="5"/>
      <c r="H1" s="5"/>
    </row>
    <row r="2" spans="1:8" ht="21.75" customHeight="1" thickBot="1">
      <c r="A2" s="41" t="s">
        <v>176</v>
      </c>
      <c r="B2" s="5"/>
      <c r="C2" s="5"/>
      <c r="D2" s="5"/>
      <c r="E2" s="5"/>
      <c r="G2" s="5"/>
      <c r="H2" s="5"/>
    </row>
    <row r="3" spans="1:10" ht="15" customHeight="1">
      <c r="A3" s="42" t="s">
        <v>18</v>
      </c>
      <c r="B3" s="43"/>
      <c r="C3" s="43" t="s">
        <v>19</v>
      </c>
      <c r="D3" s="43" t="s">
        <v>20</v>
      </c>
      <c r="E3" s="43" t="s">
        <v>20</v>
      </c>
      <c r="F3" s="44" t="s">
        <v>21</v>
      </c>
      <c r="G3" s="45"/>
      <c r="H3" s="13" t="s">
        <v>22</v>
      </c>
      <c r="I3" s="45" t="s">
        <v>23</v>
      </c>
      <c r="J3" s="46"/>
    </row>
    <row r="4" spans="1:10" ht="21.75" customHeight="1" thickBot="1">
      <c r="A4" s="47" t="s">
        <v>24</v>
      </c>
      <c r="B4" s="48" t="s">
        <v>180</v>
      </c>
      <c r="C4" s="49" t="s">
        <v>24</v>
      </c>
      <c r="D4" s="50" t="s">
        <v>25</v>
      </c>
      <c r="E4" s="50" t="s">
        <v>26</v>
      </c>
      <c r="F4" s="50" t="s">
        <v>27</v>
      </c>
      <c r="G4" s="50" t="s">
        <v>28</v>
      </c>
      <c r="H4" s="51" t="s">
        <v>29</v>
      </c>
      <c r="I4" s="52" t="s">
        <v>20</v>
      </c>
      <c r="J4" s="53" t="s">
        <v>190</v>
      </c>
    </row>
    <row r="5" spans="1:10" ht="21.75" customHeight="1">
      <c r="A5" s="54" t="s">
        <v>30</v>
      </c>
      <c r="B5" s="55" t="s">
        <v>202</v>
      </c>
      <c r="C5" s="56" t="s">
        <v>31</v>
      </c>
      <c r="D5" s="56">
        <v>50</v>
      </c>
      <c r="E5" s="56">
        <v>50</v>
      </c>
      <c r="F5" s="56">
        <v>0</v>
      </c>
      <c r="G5" s="57">
        <v>0</v>
      </c>
      <c r="H5" s="58">
        <v>2</v>
      </c>
      <c r="I5" s="59">
        <v>0</v>
      </c>
      <c r="J5" s="60">
        <f>IF(D5=0,"?,000",PRODUCT(I5*H5/D5))</f>
        <v>0</v>
      </c>
    </row>
    <row r="6" spans="1:10" ht="21.75" customHeight="1" thickBot="1">
      <c r="A6" s="54"/>
      <c r="B6" s="56"/>
      <c r="C6" s="56"/>
      <c r="D6" s="56"/>
      <c r="E6" s="56"/>
      <c r="F6" s="56"/>
      <c r="G6" s="57"/>
      <c r="H6" s="58"/>
      <c r="I6" s="59"/>
      <c r="J6" s="60"/>
    </row>
    <row r="7" spans="1:10" ht="21.75" customHeight="1" thickBot="1">
      <c r="A7" s="61" t="s">
        <v>187</v>
      </c>
      <c r="B7" s="62"/>
      <c r="C7" s="63"/>
      <c r="D7" s="62">
        <f aca="true" t="shared" si="0" ref="D7:J7">SUM(D5:D6)</f>
        <v>50</v>
      </c>
      <c r="E7" s="62">
        <f t="shared" si="0"/>
        <v>50</v>
      </c>
      <c r="F7" s="62">
        <f t="shared" si="0"/>
        <v>0</v>
      </c>
      <c r="G7" s="64">
        <f t="shared" si="0"/>
        <v>0</v>
      </c>
      <c r="H7" s="65">
        <f t="shared" si="0"/>
        <v>2</v>
      </c>
      <c r="I7" s="62">
        <f t="shared" si="0"/>
        <v>0</v>
      </c>
      <c r="J7" s="66">
        <f t="shared" si="0"/>
        <v>0</v>
      </c>
    </row>
  </sheetData>
  <sheetProtection password="CC54"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6" width="10.75390625" style="4" customWidth="1"/>
    <col min="7" max="7" width="15.75390625" style="4" customWidth="1"/>
    <col min="8" max="16384" width="10.75390625" style="4" customWidth="1"/>
  </cols>
  <sheetData>
    <row r="1" spans="1:13" ht="21.75" customHeight="1">
      <c r="A1" s="41" t="s">
        <v>174</v>
      </c>
      <c r="D1" s="6" t="s">
        <v>32</v>
      </c>
      <c r="H1" s="5"/>
      <c r="J1" s="6" t="s">
        <v>33</v>
      </c>
      <c r="L1" s="5"/>
      <c r="M1" s="5"/>
    </row>
    <row r="2" spans="1:13" ht="21.75" customHeight="1">
      <c r="A2" s="41" t="s">
        <v>176</v>
      </c>
      <c r="D2" s="6" t="s">
        <v>34</v>
      </c>
      <c r="H2" s="5"/>
      <c r="J2" s="6"/>
      <c r="L2" s="5"/>
      <c r="M2" s="5"/>
    </row>
    <row r="3" spans="8:13" ht="21.75" customHeight="1" thickBot="1">
      <c r="H3" s="5"/>
      <c r="I3" s="8"/>
      <c r="J3" s="5"/>
      <c r="K3" s="5"/>
      <c r="L3" s="5"/>
      <c r="M3" s="5"/>
    </row>
    <row r="4" spans="1:13" ht="25.5" customHeight="1">
      <c r="A4" s="67" t="s">
        <v>179</v>
      </c>
      <c r="B4" s="68" t="s">
        <v>180</v>
      </c>
      <c r="C4" s="69" t="s">
        <v>35</v>
      </c>
      <c r="D4" s="70"/>
      <c r="E4" s="71" t="s">
        <v>21</v>
      </c>
      <c r="G4" s="12"/>
      <c r="H4" s="44" t="s">
        <v>36</v>
      </c>
      <c r="I4" s="72"/>
      <c r="J4" s="73" t="s">
        <v>37</v>
      </c>
      <c r="K4" s="13" t="s">
        <v>38</v>
      </c>
      <c r="L4" s="44" t="s">
        <v>39</v>
      </c>
      <c r="M4" s="46"/>
    </row>
    <row r="5" spans="1:13" ht="21.75" customHeight="1" thickBot="1">
      <c r="A5" s="16"/>
      <c r="B5" s="17"/>
      <c r="C5" s="36" t="s">
        <v>40</v>
      </c>
      <c r="D5" s="74" t="s">
        <v>41</v>
      </c>
      <c r="E5" s="75" t="s">
        <v>42</v>
      </c>
      <c r="G5" s="76" t="s">
        <v>43</v>
      </c>
      <c r="H5" s="20" t="s">
        <v>20</v>
      </c>
      <c r="I5" s="20" t="s">
        <v>44</v>
      </c>
      <c r="J5" s="77" t="s">
        <v>45</v>
      </c>
      <c r="K5" s="78" t="s">
        <v>46</v>
      </c>
      <c r="L5" s="20" t="s">
        <v>47</v>
      </c>
      <c r="M5" s="79" t="s">
        <v>48</v>
      </c>
    </row>
    <row r="6" spans="1:13" ht="21.75" customHeight="1" thickBot="1">
      <c r="A6" s="22" t="s">
        <v>191</v>
      </c>
      <c r="B6" s="23" t="s">
        <v>192</v>
      </c>
      <c r="C6" s="80">
        <v>0</v>
      </c>
      <c r="D6" s="81">
        <v>0</v>
      </c>
      <c r="E6" s="82">
        <v>0</v>
      </c>
      <c r="G6" s="83"/>
      <c r="H6" s="84"/>
      <c r="I6" s="84" t="s">
        <v>31</v>
      </c>
      <c r="J6" s="86"/>
      <c r="K6" s="85">
        <f>IF(J6=0,0,PRODUCT(H6/J6))</f>
        <v>0</v>
      </c>
      <c r="L6" s="86"/>
      <c r="M6" s="87">
        <f>IF(J6=0,0,PRODUCT(L6/J6))</f>
        <v>0</v>
      </c>
    </row>
    <row r="7" spans="1:13" ht="21.75" customHeight="1" thickBot="1">
      <c r="A7" s="28"/>
      <c r="B7" s="20" t="s">
        <v>193</v>
      </c>
      <c r="C7" s="88">
        <v>0</v>
      </c>
      <c r="D7" s="89">
        <v>0</v>
      </c>
      <c r="E7" s="90">
        <v>0</v>
      </c>
      <c r="G7" s="12" t="s">
        <v>49</v>
      </c>
      <c r="H7" s="44" t="s">
        <v>36</v>
      </c>
      <c r="I7" s="72"/>
      <c r="J7" s="73" t="s">
        <v>50</v>
      </c>
      <c r="K7" s="13" t="s">
        <v>38</v>
      </c>
      <c r="L7" s="44" t="s">
        <v>39</v>
      </c>
      <c r="M7" s="46"/>
    </row>
    <row r="8" spans="1:13" ht="21.75" customHeight="1" thickBot="1">
      <c r="A8" s="32" t="s">
        <v>194</v>
      </c>
      <c r="B8" s="33" t="s">
        <v>195</v>
      </c>
      <c r="C8" s="91">
        <v>0</v>
      </c>
      <c r="D8" s="92">
        <v>0</v>
      </c>
      <c r="E8" s="87">
        <v>0</v>
      </c>
      <c r="G8" s="76" t="s">
        <v>51</v>
      </c>
      <c r="H8" s="20" t="s">
        <v>20</v>
      </c>
      <c r="I8" s="20" t="s">
        <v>44</v>
      </c>
      <c r="J8" s="77" t="s">
        <v>52</v>
      </c>
      <c r="K8" s="78" t="s">
        <v>53</v>
      </c>
      <c r="L8" s="20" t="s">
        <v>47</v>
      </c>
      <c r="M8" s="79" t="s">
        <v>54</v>
      </c>
    </row>
    <row r="9" spans="1:13" ht="21.75" customHeight="1" thickBot="1">
      <c r="A9" s="28"/>
      <c r="B9" s="20" t="s">
        <v>196</v>
      </c>
      <c r="C9" s="88">
        <v>0</v>
      </c>
      <c r="D9" s="89">
        <v>0</v>
      </c>
      <c r="E9" s="90">
        <v>0</v>
      </c>
      <c r="G9" s="83" t="s">
        <v>178</v>
      </c>
      <c r="H9" s="84">
        <v>50</v>
      </c>
      <c r="I9" s="84" t="s">
        <v>31</v>
      </c>
      <c r="J9" s="374">
        <v>38</v>
      </c>
      <c r="K9" s="85">
        <f>IF(J9=0,0,PRODUCT(H9/J9))</f>
        <v>1.3157894736842106</v>
      </c>
      <c r="L9" s="86">
        <v>2</v>
      </c>
      <c r="M9" s="87">
        <f>IF(J9=0,0,PRODUCT(L9/J9))</f>
        <v>0.05263157894736842</v>
      </c>
    </row>
    <row r="10" spans="1:13" ht="21.75" customHeight="1" thickBot="1">
      <c r="A10" s="32" t="s">
        <v>197</v>
      </c>
      <c r="B10" s="33" t="s">
        <v>198</v>
      </c>
      <c r="C10" s="91">
        <v>0</v>
      </c>
      <c r="D10" s="92">
        <v>0</v>
      </c>
      <c r="E10" s="87">
        <v>0</v>
      </c>
      <c r="G10" s="83"/>
      <c r="H10" s="84"/>
      <c r="I10" s="84" t="s">
        <v>31</v>
      </c>
      <c r="J10" s="374"/>
      <c r="K10" s="85">
        <f>IF(J10=0,0,PRODUCT(H10/J10))</f>
        <v>0</v>
      </c>
      <c r="L10" s="86"/>
      <c r="M10" s="87">
        <f>IF(J10=0,0,PRODUCT(L10/J10))</f>
        <v>0</v>
      </c>
    </row>
    <row r="11" spans="1:13" ht="21.75" customHeight="1" thickBot="1">
      <c r="A11" s="32"/>
      <c r="B11" s="33" t="s">
        <v>199</v>
      </c>
      <c r="C11" s="93">
        <v>0</v>
      </c>
      <c r="D11" s="94">
        <v>0</v>
      </c>
      <c r="E11" s="95">
        <v>0</v>
      </c>
      <c r="G11" s="96" t="s">
        <v>187</v>
      </c>
      <c r="H11" s="375">
        <f>SUM(H6:H10)</f>
        <v>50</v>
      </c>
      <c r="I11" s="376" t="s">
        <v>31</v>
      </c>
      <c r="J11" s="377"/>
      <c r="K11" s="63"/>
      <c r="L11" s="65">
        <f>SUM(L6:L10)</f>
        <v>2</v>
      </c>
      <c r="M11" s="378"/>
    </row>
    <row r="12" spans="1:13" ht="21.75" customHeight="1" thickBot="1">
      <c r="A12" s="22" t="s">
        <v>200</v>
      </c>
      <c r="B12" s="24" t="s">
        <v>201</v>
      </c>
      <c r="C12" s="80">
        <v>0</v>
      </c>
      <c r="D12" s="81">
        <v>0</v>
      </c>
      <c r="E12" s="82">
        <v>0</v>
      </c>
      <c r="G12" s="379"/>
      <c r="H12" s="379"/>
      <c r="I12" s="379"/>
      <c r="J12" s="379"/>
      <c r="K12" s="379"/>
      <c r="L12" s="379"/>
      <c r="M12" s="379"/>
    </row>
    <row r="13" spans="1:13" ht="21.75" customHeight="1" thickBot="1">
      <c r="A13" s="32"/>
      <c r="B13" s="33" t="s">
        <v>202</v>
      </c>
      <c r="C13" s="91">
        <v>2</v>
      </c>
      <c r="D13" s="92">
        <v>0</v>
      </c>
      <c r="E13" s="87">
        <v>0</v>
      </c>
      <c r="G13" s="380" t="s">
        <v>55</v>
      </c>
      <c r="H13" s="381"/>
      <c r="I13" s="381"/>
      <c r="J13" s="382"/>
      <c r="K13" s="382" t="s">
        <v>56</v>
      </c>
      <c r="L13" s="383">
        <f>L11</f>
        <v>2</v>
      </c>
      <c r="M13" s="384"/>
    </row>
    <row r="14" spans="1:13" ht="21.75" customHeight="1">
      <c r="A14" s="22" t="s">
        <v>203</v>
      </c>
      <c r="B14" s="24" t="s">
        <v>204</v>
      </c>
      <c r="C14" s="80">
        <v>0</v>
      </c>
      <c r="D14" s="81">
        <v>0</v>
      </c>
      <c r="E14" s="82">
        <v>0</v>
      </c>
      <c r="G14" s="385"/>
      <c r="H14" s="386"/>
      <c r="I14" s="387"/>
      <c r="J14" s="386"/>
      <c r="K14" s="387" t="s">
        <v>57</v>
      </c>
      <c r="L14" s="388">
        <v>2</v>
      </c>
      <c r="M14" s="389"/>
    </row>
    <row r="15" spans="1:13" ht="21.75" customHeight="1" thickBot="1">
      <c r="A15" s="32"/>
      <c r="B15" s="33" t="s">
        <v>205</v>
      </c>
      <c r="C15" s="91">
        <v>0</v>
      </c>
      <c r="D15" s="92">
        <v>0</v>
      </c>
      <c r="E15" s="87">
        <v>0</v>
      </c>
      <c r="G15" s="390"/>
      <c r="H15" s="391"/>
      <c r="I15" s="391"/>
      <c r="J15" s="391"/>
      <c r="K15" s="392" t="s">
        <v>58</v>
      </c>
      <c r="L15" s="393">
        <f>IF(L14=0,0,PRODUCT(L13/L14))</f>
        <v>1</v>
      </c>
      <c r="M15" s="394"/>
    </row>
    <row r="16" spans="1:5" ht="21.75" customHeight="1">
      <c r="A16" s="22" t="s">
        <v>206</v>
      </c>
      <c r="B16" s="24" t="s">
        <v>207</v>
      </c>
      <c r="C16" s="80">
        <v>0</v>
      </c>
      <c r="D16" s="81">
        <v>0</v>
      </c>
      <c r="E16" s="82">
        <v>0</v>
      </c>
    </row>
    <row r="17" spans="1:5" ht="21.75" customHeight="1">
      <c r="A17" s="32"/>
      <c r="B17" s="33" t="s">
        <v>208</v>
      </c>
      <c r="C17" s="91">
        <v>0</v>
      </c>
      <c r="D17" s="92">
        <v>0</v>
      </c>
      <c r="E17" s="87">
        <v>0</v>
      </c>
    </row>
    <row r="18" spans="1:5" ht="21.75" customHeight="1" thickBot="1">
      <c r="A18" s="28"/>
      <c r="B18" s="20" t="s">
        <v>209</v>
      </c>
      <c r="C18" s="88">
        <v>0</v>
      </c>
      <c r="D18" s="89">
        <v>0</v>
      </c>
      <c r="E18" s="90">
        <v>0</v>
      </c>
    </row>
    <row r="19" spans="1:5" ht="21.75" customHeight="1">
      <c r="A19" s="32" t="s">
        <v>210</v>
      </c>
      <c r="B19" s="33" t="s">
        <v>211</v>
      </c>
      <c r="C19" s="91">
        <v>0</v>
      </c>
      <c r="D19" s="92">
        <v>0</v>
      </c>
      <c r="E19" s="87">
        <v>0</v>
      </c>
    </row>
    <row r="20" spans="1:5" ht="21.75" customHeight="1" thickBot="1">
      <c r="A20" s="28"/>
      <c r="B20" s="20" t="s">
        <v>0</v>
      </c>
      <c r="C20" s="88">
        <v>0</v>
      </c>
      <c r="D20" s="89">
        <v>0</v>
      </c>
      <c r="E20" s="90">
        <v>0</v>
      </c>
    </row>
    <row r="21" spans="1:5" ht="21.75" customHeight="1">
      <c r="A21" s="32" t="s">
        <v>1</v>
      </c>
      <c r="B21" s="33" t="s">
        <v>2</v>
      </c>
      <c r="C21" s="91">
        <v>0</v>
      </c>
      <c r="D21" s="92">
        <v>0</v>
      </c>
      <c r="E21" s="87">
        <v>0</v>
      </c>
    </row>
    <row r="22" spans="1:5" ht="21.75" customHeight="1" thickBot="1">
      <c r="A22" s="32"/>
      <c r="B22" s="33" t="s">
        <v>3</v>
      </c>
      <c r="C22" s="93">
        <v>0</v>
      </c>
      <c r="D22" s="94">
        <v>0</v>
      </c>
      <c r="E22" s="95">
        <v>0</v>
      </c>
    </row>
    <row r="23" spans="1:5" ht="21.75" customHeight="1">
      <c r="A23" s="22" t="s">
        <v>4</v>
      </c>
      <c r="B23" s="24" t="s">
        <v>5</v>
      </c>
      <c r="C23" s="80">
        <v>0</v>
      </c>
      <c r="D23" s="81">
        <v>0</v>
      </c>
      <c r="E23" s="82">
        <v>0</v>
      </c>
    </row>
    <row r="24" spans="1:5" ht="21.75" customHeight="1" thickBot="1">
      <c r="A24" s="32"/>
      <c r="B24" s="33" t="s">
        <v>6</v>
      </c>
      <c r="C24" s="91">
        <v>0</v>
      </c>
      <c r="D24" s="92">
        <v>0</v>
      </c>
      <c r="E24" s="87">
        <v>0</v>
      </c>
    </row>
    <row r="25" spans="1:5" ht="21.75" customHeight="1">
      <c r="A25" s="22" t="s">
        <v>7</v>
      </c>
      <c r="B25" s="24" t="s">
        <v>8</v>
      </c>
      <c r="C25" s="80">
        <v>0</v>
      </c>
      <c r="D25" s="81">
        <v>0</v>
      </c>
      <c r="E25" s="82">
        <v>0</v>
      </c>
    </row>
    <row r="26" spans="1:5" ht="21.75" customHeight="1" thickBot="1">
      <c r="A26" s="32"/>
      <c r="B26" s="33" t="s">
        <v>9</v>
      </c>
      <c r="C26" s="91">
        <v>0</v>
      </c>
      <c r="D26" s="92">
        <v>0</v>
      </c>
      <c r="E26" s="87">
        <v>0</v>
      </c>
    </row>
    <row r="27" spans="1:5" ht="21.75" customHeight="1">
      <c r="A27" s="22" t="s">
        <v>10</v>
      </c>
      <c r="B27" s="24" t="s">
        <v>11</v>
      </c>
      <c r="C27" s="80">
        <v>0</v>
      </c>
      <c r="D27" s="81">
        <v>0</v>
      </c>
      <c r="E27" s="82">
        <v>0</v>
      </c>
    </row>
    <row r="28" spans="1:5" ht="21.75" customHeight="1">
      <c r="A28" s="32"/>
      <c r="B28" s="33" t="s">
        <v>12</v>
      </c>
      <c r="C28" s="91">
        <v>0</v>
      </c>
      <c r="D28" s="92">
        <v>0</v>
      </c>
      <c r="E28" s="87">
        <v>0</v>
      </c>
    </row>
    <row r="29" spans="1:5" ht="21.75" customHeight="1" thickBot="1">
      <c r="A29" s="28"/>
      <c r="B29" s="20" t="s">
        <v>13</v>
      </c>
      <c r="C29" s="88">
        <v>0</v>
      </c>
      <c r="D29" s="89">
        <v>0</v>
      </c>
      <c r="E29" s="90">
        <v>0</v>
      </c>
    </row>
    <row r="30" spans="1:5" ht="21.75" customHeight="1">
      <c r="A30" s="32" t="s">
        <v>14</v>
      </c>
      <c r="B30" s="33" t="s">
        <v>15</v>
      </c>
      <c r="C30" s="91">
        <v>0</v>
      </c>
      <c r="D30" s="92">
        <v>0</v>
      </c>
      <c r="E30" s="87">
        <v>0</v>
      </c>
    </row>
    <row r="31" spans="1:5" ht="21.75" customHeight="1" thickBot="1">
      <c r="A31" s="28"/>
      <c r="B31" s="20" t="s">
        <v>16</v>
      </c>
      <c r="C31" s="88">
        <v>0</v>
      </c>
      <c r="D31" s="89">
        <v>0</v>
      </c>
      <c r="E31" s="90">
        <v>0</v>
      </c>
    </row>
    <row r="32" spans="1:5" ht="21.75" customHeight="1" thickBot="1">
      <c r="A32" s="39" t="s">
        <v>187</v>
      </c>
      <c r="B32" s="40"/>
      <c r="C32" s="88">
        <f>SUM(C6:C31)</f>
        <v>2</v>
      </c>
      <c r="D32" s="89">
        <f>SUM(D6:D31)</f>
        <v>0</v>
      </c>
      <c r="E32" s="90">
        <f>SUM(E6:E31)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defaultGridColor="0" zoomScale="85" zoomScaleNormal="85" colorId="37" workbookViewId="0" topLeftCell="A1">
      <pane ySplit="4" topLeftCell="MZI8" activePane="bottomLeft" state="frozen"/>
      <selection pane="topLeft" activeCell="O38" sqref="O38"/>
      <selection pane="bottomLeft" activeCell="A1" sqref="A1"/>
    </sheetView>
  </sheetViews>
  <sheetFormatPr defaultColWidth="11.00390625" defaultRowHeight="24.75" customHeight="1"/>
  <cols>
    <col min="1" max="1" width="10.75390625" style="4" customWidth="1"/>
    <col min="2" max="2" width="7.75390625" style="4" customWidth="1"/>
    <col min="3" max="3" width="34.625" style="4" customWidth="1"/>
    <col min="4" max="4" width="7.75390625" style="4" customWidth="1"/>
    <col min="5" max="5" width="19.125" style="4" customWidth="1"/>
    <col min="6" max="6" width="7.75390625" style="4" customWidth="1"/>
    <col min="7" max="7" width="21.125" style="4" customWidth="1"/>
    <col min="8" max="8" width="9.75390625" style="4" customWidth="1"/>
    <col min="9" max="9" width="7.75390625" style="4" customWidth="1"/>
    <col min="10" max="10" width="10.75390625" style="4" customWidth="1"/>
    <col min="11" max="11" width="9.75390625" style="4" customWidth="1"/>
    <col min="12" max="12" width="7.75390625" style="4" customWidth="1"/>
    <col min="13" max="13" width="10.75390625" style="4" customWidth="1"/>
    <col min="14" max="14" width="7.75390625" style="4" customWidth="1"/>
    <col min="15" max="16384" width="10.75390625" style="4" customWidth="1"/>
  </cols>
  <sheetData>
    <row r="1" spans="1:15" ht="24.75" customHeight="1">
      <c r="A1" s="41" t="s">
        <v>174</v>
      </c>
      <c r="B1" s="5"/>
      <c r="C1" s="5"/>
      <c r="D1" s="5"/>
      <c r="E1" s="6" t="s">
        <v>59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30" customHeight="1" thickBot="1">
      <c r="A2" s="41" t="s">
        <v>176</v>
      </c>
      <c r="B2" s="5"/>
      <c r="C2" s="5"/>
      <c r="D2" s="5"/>
      <c r="E2" s="97" t="s">
        <v>60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4.75" customHeight="1">
      <c r="A3" s="12"/>
      <c r="B3" s="98" t="s">
        <v>61</v>
      </c>
      <c r="C3" s="99" t="s">
        <v>62</v>
      </c>
      <c r="D3" s="70"/>
      <c r="E3" s="99" t="s">
        <v>63</v>
      </c>
      <c r="F3" s="70"/>
      <c r="G3" s="99" t="s">
        <v>64</v>
      </c>
      <c r="H3" s="99"/>
      <c r="I3" s="70"/>
      <c r="J3" s="72" t="s">
        <v>65</v>
      </c>
      <c r="K3" s="44"/>
      <c r="L3" s="70"/>
      <c r="M3" s="44" t="s">
        <v>186</v>
      </c>
      <c r="N3" s="100"/>
      <c r="O3" s="101"/>
    </row>
    <row r="4" spans="1:15" ht="27" customHeight="1" thickBot="1">
      <c r="A4" s="76" t="s">
        <v>179</v>
      </c>
      <c r="B4" s="77" t="s">
        <v>66</v>
      </c>
      <c r="C4" s="20" t="s">
        <v>20</v>
      </c>
      <c r="D4" s="20" t="s">
        <v>190</v>
      </c>
      <c r="E4" s="20" t="s">
        <v>20</v>
      </c>
      <c r="F4" s="20" t="s">
        <v>190</v>
      </c>
      <c r="G4" s="20" t="s">
        <v>67</v>
      </c>
      <c r="H4" s="20" t="s">
        <v>20</v>
      </c>
      <c r="I4" s="20" t="s">
        <v>190</v>
      </c>
      <c r="J4" s="20" t="s">
        <v>67</v>
      </c>
      <c r="K4" s="20" t="s">
        <v>20</v>
      </c>
      <c r="L4" s="20" t="s">
        <v>190</v>
      </c>
      <c r="M4" s="20" t="s">
        <v>67</v>
      </c>
      <c r="N4" s="20" t="s">
        <v>190</v>
      </c>
      <c r="O4" s="102" t="s">
        <v>187</v>
      </c>
    </row>
    <row r="5" spans="1:15" ht="24.75" customHeight="1">
      <c r="A5" s="22" t="s">
        <v>191</v>
      </c>
      <c r="B5" s="23" t="s">
        <v>192</v>
      </c>
      <c r="C5" s="103"/>
      <c r="D5" s="104"/>
      <c r="E5" s="103"/>
      <c r="F5" s="104"/>
      <c r="G5" s="103"/>
      <c r="H5" s="103"/>
      <c r="I5" s="104"/>
      <c r="J5" s="105"/>
      <c r="K5" s="105"/>
      <c r="L5" s="86"/>
      <c r="M5" s="105"/>
      <c r="N5" s="86"/>
      <c r="O5" s="87">
        <f aca="true" t="shared" si="0" ref="O5:O31">SUM(D5+F5+I5+L5+N5)</f>
        <v>0</v>
      </c>
    </row>
    <row r="6" spans="1:15" ht="24.75" customHeight="1" thickBot="1">
      <c r="A6" s="28"/>
      <c r="B6" s="20" t="s">
        <v>193</v>
      </c>
      <c r="C6" s="106"/>
      <c r="D6" s="107"/>
      <c r="E6" s="106"/>
      <c r="F6" s="107"/>
      <c r="G6" s="106"/>
      <c r="H6" s="106"/>
      <c r="I6" s="107"/>
      <c r="J6" s="106"/>
      <c r="K6" s="106"/>
      <c r="L6" s="107"/>
      <c r="M6" s="106"/>
      <c r="N6" s="107"/>
      <c r="O6" s="90">
        <f t="shared" si="0"/>
        <v>0</v>
      </c>
    </row>
    <row r="7" spans="1:15" ht="24.75" customHeight="1">
      <c r="A7" s="32" t="s">
        <v>194</v>
      </c>
      <c r="B7" s="33" t="s">
        <v>195</v>
      </c>
      <c r="C7" s="105"/>
      <c r="D7" s="86"/>
      <c r="E7" s="105"/>
      <c r="F7" s="86"/>
      <c r="G7" s="105"/>
      <c r="H7" s="105"/>
      <c r="I7" s="86"/>
      <c r="J7" s="105"/>
      <c r="K7" s="105"/>
      <c r="L7" s="86"/>
      <c r="M7" s="105"/>
      <c r="N7" s="86"/>
      <c r="O7" s="87">
        <f t="shared" si="0"/>
        <v>0</v>
      </c>
    </row>
    <row r="8" spans="1:15" ht="24.75" customHeight="1" thickBot="1">
      <c r="A8" s="28"/>
      <c r="B8" s="20" t="s">
        <v>196</v>
      </c>
      <c r="C8" s="106"/>
      <c r="D8" s="107"/>
      <c r="E8" s="106"/>
      <c r="F8" s="107"/>
      <c r="G8" s="106"/>
      <c r="H8" s="106"/>
      <c r="I8" s="107"/>
      <c r="J8" s="106"/>
      <c r="K8" s="106"/>
      <c r="L8" s="107"/>
      <c r="M8" s="106"/>
      <c r="N8" s="107"/>
      <c r="O8" s="90">
        <f t="shared" si="0"/>
        <v>0</v>
      </c>
    </row>
    <row r="9" spans="1:15" ht="24.75" customHeight="1">
      <c r="A9" s="32" t="s">
        <v>197</v>
      </c>
      <c r="B9" s="33" t="s">
        <v>198</v>
      </c>
      <c r="C9" s="105"/>
      <c r="D9" s="86"/>
      <c r="E9" s="105"/>
      <c r="F9" s="86"/>
      <c r="G9" s="105"/>
      <c r="H9" s="105"/>
      <c r="I9" s="86"/>
      <c r="J9" s="105"/>
      <c r="K9" s="105"/>
      <c r="L9" s="86"/>
      <c r="M9" s="105"/>
      <c r="N9" s="86"/>
      <c r="O9" s="87">
        <f t="shared" si="0"/>
        <v>0</v>
      </c>
    </row>
    <row r="10" spans="1:15" ht="24.75" customHeight="1" thickBot="1">
      <c r="A10" s="32"/>
      <c r="B10" s="33" t="s">
        <v>199</v>
      </c>
      <c r="C10" s="105"/>
      <c r="D10" s="86"/>
      <c r="E10" s="105"/>
      <c r="F10" s="86"/>
      <c r="G10" s="105"/>
      <c r="H10" s="105"/>
      <c r="I10" s="86"/>
      <c r="J10" s="105"/>
      <c r="K10" s="105"/>
      <c r="L10" s="86"/>
      <c r="M10" s="105"/>
      <c r="N10" s="86"/>
      <c r="O10" s="87">
        <f t="shared" si="0"/>
        <v>0</v>
      </c>
    </row>
    <row r="11" spans="1:15" ht="24.75" customHeight="1">
      <c r="A11" s="22" t="s">
        <v>200</v>
      </c>
      <c r="B11" s="24" t="s">
        <v>201</v>
      </c>
      <c r="C11" s="103" t="s">
        <v>68</v>
      </c>
      <c r="D11" s="104">
        <v>0</v>
      </c>
      <c r="E11" s="103"/>
      <c r="F11" s="104"/>
      <c r="G11" s="103"/>
      <c r="H11" s="103"/>
      <c r="I11" s="104"/>
      <c r="J11" s="103"/>
      <c r="K11" s="103"/>
      <c r="L11" s="104"/>
      <c r="M11" s="103"/>
      <c r="N11" s="104"/>
      <c r="O11" s="82">
        <f t="shared" si="0"/>
        <v>0</v>
      </c>
    </row>
    <row r="12" spans="1:15" ht="24.75" customHeight="1" thickBot="1">
      <c r="A12" s="32"/>
      <c r="B12" s="33" t="s">
        <v>202</v>
      </c>
      <c r="C12" s="105"/>
      <c r="D12" s="86"/>
      <c r="E12" s="105"/>
      <c r="F12" s="86"/>
      <c r="G12" s="105"/>
      <c r="H12" s="105"/>
      <c r="I12" s="86"/>
      <c r="J12" s="105"/>
      <c r="K12" s="105"/>
      <c r="L12" s="86"/>
      <c r="M12" s="105"/>
      <c r="N12" s="86"/>
      <c r="O12" s="87">
        <f t="shared" si="0"/>
        <v>0</v>
      </c>
    </row>
    <row r="13" spans="1:15" ht="24.75" customHeight="1">
      <c r="A13" s="22" t="s">
        <v>203</v>
      </c>
      <c r="B13" s="24" t="s">
        <v>204</v>
      </c>
      <c r="C13" s="103"/>
      <c r="D13" s="104"/>
      <c r="E13" s="103"/>
      <c r="F13" s="104"/>
      <c r="G13" s="103"/>
      <c r="H13" s="103"/>
      <c r="I13" s="104"/>
      <c r="J13" s="103"/>
      <c r="K13" s="103"/>
      <c r="L13" s="104"/>
      <c r="M13" s="103"/>
      <c r="N13" s="104"/>
      <c r="O13" s="82">
        <f t="shared" si="0"/>
        <v>0</v>
      </c>
    </row>
    <row r="14" spans="1:15" ht="24.75" customHeight="1" thickBot="1">
      <c r="A14" s="32"/>
      <c r="B14" s="33" t="s">
        <v>205</v>
      </c>
      <c r="C14" s="105" t="s">
        <v>69</v>
      </c>
      <c r="D14" s="86">
        <v>0</v>
      </c>
      <c r="E14" s="105"/>
      <c r="F14" s="86"/>
      <c r="G14" s="105"/>
      <c r="H14" s="105"/>
      <c r="I14" s="86"/>
      <c r="J14" s="105"/>
      <c r="K14" s="105"/>
      <c r="L14" s="86"/>
      <c r="M14" s="105"/>
      <c r="N14" s="86"/>
      <c r="O14" s="87">
        <f t="shared" si="0"/>
        <v>0</v>
      </c>
    </row>
    <row r="15" spans="1:15" ht="24.75" customHeight="1">
      <c r="A15" s="22" t="s">
        <v>206</v>
      </c>
      <c r="B15" s="24" t="s">
        <v>207</v>
      </c>
      <c r="C15" s="103" t="s">
        <v>69</v>
      </c>
      <c r="D15" s="104">
        <v>0</v>
      </c>
      <c r="E15" s="103"/>
      <c r="F15" s="104"/>
      <c r="G15" s="103"/>
      <c r="H15" s="103"/>
      <c r="I15" s="104"/>
      <c r="J15" s="103"/>
      <c r="K15" s="103"/>
      <c r="L15" s="104"/>
      <c r="M15" s="103"/>
      <c r="N15" s="104"/>
      <c r="O15" s="82">
        <f t="shared" si="0"/>
        <v>0</v>
      </c>
    </row>
    <row r="16" spans="1:15" ht="24.75" customHeight="1">
      <c r="A16" s="32"/>
      <c r="B16" s="33" t="s">
        <v>208</v>
      </c>
      <c r="C16" s="105"/>
      <c r="D16" s="86"/>
      <c r="E16" s="105"/>
      <c r="F16" s="86"/>
      <c r="G16" s="105"/>
      <c r="H16" s="105"/>
      <c r="I16" s="86"/>
      <c r="J16" s="105"/>
      <c r="K16" s="105"/>
      <c r="L16" s="86"/>
      <c r="M16" s="105"/>
      <c r="N16" s="86"/>
      <c r="O16" s="87">
        <f t="shared" si="0"/>
        <v>0</v>
      </c>
    </row>
    <row r="17" spans="1:15" ht="24.75" customHeight="1" thickBot="1">
      <c r="A17" s="28"/>
      <c r="B17" s="20" t="s">
        <v>209</v>
      </c>
      <c r="C17" s="106"/>
      <c r="D17" s="107"/>
      <c r="E17" s="106"/>
      <c r="F17" s="107"/>
      <c r="G17" s="106"/>
      <c r="H17" s="106"/>
      <c r="I17" s="107"/>
      <c r="J17" s="106"/>
      <c r="K17" s="106"/>
      <c r="L17" s="107"/>
      <c r="M17" s="106"/>
      <c r="N17" s="107"/>
      <c r="O17" s="90">
        <f t="shared" si="0"/>
        <v>0</v>
      </c>
    </row>
    <row r="18" spans="1:15" ht="24.75" customHeight="1">
      <c r="A18" s="32" t="s">
        <v>210</v>
      </c>
      <c r="B18" s="33" t="s">
        <v>211</v>
      </c>
      <c r="C18" s="105"/>
      <c r="D18" s="86"/>
      <c r="E18" s="105"/>
      <c r="F18" s="86"/>
      <c r="G18" s="105"/>
      <c r="H18" s="105"/>
      <c r="I18" s="86"/>
      <c r="J18" s="105"/>
      <c r="K18" s="105"/>
      <c r="L18" s="86"/>
      <c r="M18" s="105"/>
      <c r="N18" s="86"/>
      <c r="O18" s="87">
        <f t="shared" si="0"/>
        <v>0</v>
      </c>
    </row>
    <row r="19" spans="1:15" ht="24.75" customHeight="1" thickBot="1">
      <c r="A19" s="28"/>
      <c r="B19" s="20" t="s">
        <v>0</v>
      </c>
      <c r="C19" s="106"/>
      <c r="D19" s="107"/>
      <c r="E19" s="106"/>
      <c r="F19" s="107"/>
      <c r="G19" s="106"/>
      <c r="H19" s="106"/>
      <c r="I19" s="107"/>
      <c r="J19" s="106"/>
      <c r="K19" s="106"/>
      <c r="L19" s="107"/>
      <c r="M19" s="106"/>
      <c r="N19" s="107"/>
      <c r="O19" s="90">
        <f t="shared" si="0"/>
        <v>0</v>
      </c>
    </row>
    <row r="20" spans="1:15" ht="24.75" customHeight="1">
      <c r="A20" s="32" t="s">
        <v>1</v>
      </c>
      <c r="B20" s="33" t="s">
        <v>2</v>
      </c>
      <c r="C20" s="105"/>
      <c r="D20" s="86"/>
      <c r="E20" s="105"/>
      <c r="F20" s="86"/>
      <c r="G20" s="105"/>
      <c r="H20" s="105"/>
      <c r="I20" s="86"/>
      <c r="J20" s="105"/>
      <c r="K20" s="105"/>
      <c r="L20" s="86"/>
      <c r="M20" s="105"/>
      <c r="N20" s="86"/>
      <c r="O20" s="87">
        <f t="shared" si="0"/>
        <v>0</v>
      </c>
    </row>
    <row r="21" spans="1:15" ht="24.75" customHeight="1" thickBot="1">
      <c r="A21" s="32"/>
      <c r="B21" s="33" t="s">
        <v>3</v>
      </c>
      <c r="C21" s="105"/>
      <c r="D21" s="86"/>
      <c r="E21" s="105"/>
      <c r="F21" s="86"/>
      <c r="G21" s="105"/>
      <c r="H21" s="105"/>
      <c r="I21" s="86"/>
      <c r="J21" s="105"/>
      <c r="K21" s="105"/>
      <c r="L21" s="86"/>
      <c r="M21" s="105"/>
      <c r="N21" s="86"/>
      <c r="O21" s="87">
        <f t="shared" si="0"/>
        <v>0</v>
      </c>
    </row>
    <row r="22" spans="1:15" ht="24.75" customHeight="1">
      <c r="A22" s="22" t="s">
        <v>4</v>
      </c>
      <c r="B22" s="24" t="s">
        <v>5</v>
      </c>
      <c r="C22" s="103"/>
      <c r="D22" s="104"/>
      <c r="E22" s="103"/>
      <c r="F22" s="104"/>
      <c r="G22" s="103"/>
      <c r="H22" s="103"/>
      <c r="I22" s="104"/>
      <c r="J22" s="103"/>
      <c r="K22" s="103"/>
      <c r="L22" s="104"/>
      <c r="M22" s="103"/>
      <c r="N22" s="104"/>
      <c r="O22" s="82">
        <f t="shared" si="0"/>
        <v>0</v>
      </c>
    </row>
    <row r="23" spans="1:15" ht="24.75" customHeight="1" thickBot="1">
      <c r="A23" s="32"/>
      <c r="B23" s="33" t="s">
        <v>6</v>
      </c>
      <c r="C23" s="105"/>
      <c r="D23" s="86"/>
      <c r="E23" s="105"/>
      <c r="F23" s="86"/>
      <c r="G23" s="105"/>
      <c r="H23" s="105"/>
      <c r="I23" s="86"/>
      <c r="J23" s="105"/>
      <c r="K23" s="105"/>
      <c r="L23" s="86"/>
      <c r="M23" s="105"/>
      <c r="N23" s="86"/>
      <c r="O23" s="87">
        <f t="shared" si="0"/>
        <v>0</v>
      </c>
    </row>
    <row r="24" spans="1:15" ht="24.75" customHeight="1">
      <c r="A24" s="22" t="s">
        <v>7</v>
      </c>
      <c r="B24" s="24" t="s">
        <v>8</v>
      </c>
      <c r="C24" s="103"/>
      <c r="D24" s="104"/>
      <c r="E24" s="103"/>
      <c r="F24" s="104"/>
      <c r="G24" s="103"/>
      <c r="H24" s="103"/>
      <c r="I24" s="104"/>
      <c r="J24" s="103"/>
      <c r="K24" s="103"/>
      <c r="L24" s="104"/>
      <c r="M24" s="103"/>
      <c r="N24" s="104"/>
      <c r="O24" s="82">
        <f t="shared" si="0"/>
        <v>0</v>
      </c>
    </row>
    <row r="25" spans="1:15" ht="24.75" customHeight="1" thickBot="1">
      <c r="A25" s="32"/>
      <c r="B25" s="33" t="s">
        <v>9</v>
      </c>
      <c r="C25" s="105"/>
      <c r="D25" s="86"/>
      <c r="E25" s="105"/>
      <c r="F25" s="86"/>
      <c r="G25" s="105"/>
      <c r="H25" s="105"/>
      <c r="I25" s="86"/>
      <c r="J25" s="105"/>
      <c r="K25" s="105"/>
      <c r="L25" s="86"/>
      <c r="M25" s="105"/>
      <c r="N25" s="86"/>
      <c r="O25" s="87">
        <f t="shared" si="0"/>
        <v>0</v>
      </c>
    </row>
    <row r="26" spans="1:15" ht="24.75" customHeight="1">
      <c r="A26" s="22" t="s">
        <v>10</v>
      </c>
      <c r="B26" s="24" t="s">
        <v>11</v>
      </c>
      <c r="C26" s="103"/>
      <c r="D26" s="104"/>
      <c r="E26" s="103"/>
      <c r="F26" s="104"/>
      <c r="G26" s="103"/>
      <c r="H26" s="103"/>
      <c r="I26" s="104"/>
      <c r="J26" s="103"/>
      <c r="K26" s="103"/>
      <c r="L26" s="104"/>
      <c r="M26" s="103"/>
      <c r="N26" s="104"/>
      <c r="O26" s="82">
        <f t="shared" si="0"/>
        <v>0</v>
      </c>
    </row>
    <row r="27" spans="1:15" ht="24.75" customHeight="1">
      <c r="A27" s="32"/>
      <c r="B27" s="33" t="s">
        <v>12</v>
      </c>
      <c r="C27" s="105"/>
      <c r="D27" s="86"/>
      <c r="E27" s="105"/>
      <c r="F27" s="86"/>
      <c r="G27" s="105"/>
      <c r="H27" s="105"/>
      <c r="I27" s="86"/>
      <c r="J27" s="105"/>
      <c r="K27" s="105"/>
      <c r="L27" s="86"/>
      <c r="M27" s="105"/>
      <c r="N27" s="86"/>
      <c r="O27" s="87">
        <f t="shared" si="0"/>
        <v>0</v>
      </c>
    </row>
    <row r="28" spans="1:15" ht="24.75" customHeight="1" thickBot="1">
      <c r="A28" s="28"/>
      <c r="B28" s="20" t="s">
        <v>13</v>
      </c>
      <c r="C28" s="106"/>
      <c r="D28" s="107"/>
      <c r="E28" s="106"/>
      <c r="F28" s="107"/>
      <c r="G28" s="106"/>
      <c r="H28" s="106"/>
      <c r="I28" s="107"/>
      <c r="J28" s="106"/>
      <c r="K28" s="106"/>
      <c r="L28" s="107"/>
      <c r="M28" s="106"/>
      <c r="N28" s="107"/>
      <c r="O28" s="90">
        <f t="shared" si="0"/>
        <v>0</v>
      </c>
    </row>
    <row r="29" spans="1:15" ht="24.75" customHeight="1">
      <c r="A29" s="32" t="s">
        <v>14</v>
      </c>
      <c r="B29" s="33" t="s">
        <v>15</v>
      </c>
      <c r="C29" s="105"/>
      <c r="D29" s="86"/>
      <c r="E29" s="105"/>
      <c r="F29" s="86"/>
      <c r="G29" s="105"/>
      <c r="H29" s="105"/>
      <c r="I29" s="86"/>
      <c r="J29" s="105"/>
      <c r="K29" s="105"/>
      <c r="L29" s="86"/>
      <c r="M29" s="105"/>
      <c r="N29" s="86"/>
      <c r="O29" s="87">
        <f t="shared" si="0"/>
        <v>0</v>
      </c>
    </row>
    <row r="30" spans="1:15" ht="24.75" customHeight="1" thickBot="1">
      <c r="A30" s="28"/>
      <c r="B30" s="20" t="s">
        <v>16</v>
      </c>
      <c r="C30" s="106"/>
      <c r="D30" s="107"/>
      <c r="E30" s="106"/>
      <c r="F30" s="107"/>
      <c r="G30" s="106"/>
      <c r="H30" s="106"/>
      <c r="I30" s="107"/>
      <c r="J30" s="106"/>
      <c r="K30" s="106"/>
      <c r="L30" s="107"/>
      <c r="M30" s="106"/>
      <c r="N30" s="107"/>
      <c r="O30" s="90">
        <f t="shared" si="0"/>
        <v>0</v>
      </c>
    </row>
    <row r="31" spans="1:15" ht="24.75" customHeight="1" thickBot="1">
      <c r="A31" s="28" t="s">
        <v>187</v>
      </c>
      <c r="B31" s="108"/>
      <c r="C31" s="109"/>
      <c r="D31" s="89">
        <f>SUM(D5:D30)</f>
        <v>0</v>
      </c>
      <c r="E31" s="20">
        <f>SUM(E5:E30)</f>
        <v>0</v>
      </c>
      <c r="F31" s="89">
        <f>SUM(F5:F30)</f>
        <v>0</v>
      </c>
      <c r="G31" s="108"/>
      <c r="H31" s="20">
        <f>SUM(H5:H30)</f>
        <v>0</v>
      </c>
      <c r="I31" s="89">
        <f>SUM(I5:I30)</f>
        <v>0</v>
      </c>
      <c r="J31" s="108"/>
      <c r="K31" s="20">
        <f>SUM(K5:K30)</f>
        <v>0</v>
      </c>
      <c r="L31" s="89">
        <f>SUM(L5:L30)</f>
        <v>0</v>
      </c>
      <c r="M31" s="108"/>
      <c r="N31" s="89">
        <f>SUM(N5:N30)</f>
        <v>0</v>
      </c>
      <c r="O31" s="90">
        <f t="shared" si="0"/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24.75" customHeight="1"/>
  <cols>
    <col min="1" max="1" width="15.25390625" style="342" customWidth="1"/>
    <col min="2" max="3" width="8.75390625" style="342" customWidth="1"/>
    <col min="4" max="4" width="18.625" style="342" customWidth="1"/>
    <col min="5" max="5" width="8.75390625" style="342" customWidth="1"/>
    <col min="6" max="6" width="10.75390625" style="342" customWidth="1"/>
    <col min="7" max="7" width="9.75390625" style="342" customWidth="1"/>
    <col min="8" max="8" width="8.75390625" style="342" customWidth="1"/>
    <col min="9" max="9" width="13.75390625" style="342" customWidth="1"/>
    <col min="10" max="13" width="8.75390625" style="342" customWidth="1"/>
    <col min="14" max="16384" width="10.75390625" style="342" customWidth="1"/>
  </cols>
  <sheetData>
    <row r="1" spans="1:11" ht="21" customHeight="1">
      <c r="A1" s="41" t="s">
        <v>174</v>
      </c>
      <c r="B1" s="339"/>
      <c r="C1" s="339"/>
      <c r="D1" s="339"/>
      <c r="E1" s="340"/>
      <c r="F1" s="341" t="s">
        <v>70</v>
      </c>
      <c r="G1" s="339"/>
      <c r="H1" s="339"/>
      <c r="I1" s="339"/>
      <c r="J1" s="339"/>
      <c r="K1" s="339"/>
    </row>
    <row r="2" spans="1:11" ht="24.75" customHeight="1" thickBot="1">
      <c r="A2" s="41" t="s">
        <v>176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3" ht="24" customHeight="1">
      <c r="A3" s="343"/>
      <c r="B3" s="344" t="s">
        <v>71</v>
      </c>
      <c r="C3" s="345"/>
      <c r="D3" s="344" t="s">
        <v>62</v>
      </c>
      <c r="E3" s="345"/>
      <c r="F3" s="346" t="s">
        <v>72</v>
      </c>
      <c r="G3" s="347"/>
      <c r="H3" s="345"/>
      <c r="I3" s="347" t="s">
        <v>186</v>
      </c>
      <c r="J3" s="348"/>
      <c r="K3" s="349"/>
      <c r="L3" s="347" t="s">
        <v>73</v>
      </c>
      <c r="M3" s="348"/>
    </row>
    <row r="4" spans="1:13" ht="27" customHeight="1" thickBot="1">
      <c r="A4" s="350" t="s">
        <v>18</v>
      </c>
      <c r="B4" s="351" t="s">
        <v>74</v>
      </c>
      <c r="C4" s="352" t="s">
        <v>40</v>
      </c>
      <c r="D4" s="353" t="s">
        <v>20</v>
      </c>
      <c r="E4" s="352" t="s">
        <v>190</v>
      </c>
      <c r="F4" s="353" t="s">
        <v>67</v>
      </c>
      <c r="G4" s="353" t="s">
        <v>20</v>
      </c>
      <c r="H4" s="352" t="s">
        <v>190</v>
      </c>
      <c r="I4" s="353" t="s">
        <v>67</v>
      </c>
      <c r="J4" s="352" t="s">
        <v>190</v>
      </c>
      <c r="K4" s="354" t="s">
        <v>187</v>
      </c>
      <c r="L4" s="351" t="s">
        <v>75</v>
      </c>
      <c r="M4" s="352" t="s">
        <v>76</v>
      </c>
    </row>
    <row r="5" spans="1:13" ht="24.75" customHeight="1">
      <c r="A5" s="355" t="s">
        <v>178</v>
      </c>
      <c r="B5" s="356">
        <v>0</v>
      </c>
      <c r="C5" s="357">
        <v>50</v>
      </c>
      <c r="D5" s="358"/>
      <c r="E5" s="359"/>
      <c r="F5" s="360"/>
      <c r="G5" s="360"/>
      <c r="H5" s="361"/>
      <c r="I5" s="360"/>
      <c r="J5" s="361"/>
      <c r="K5" s="362">
        <f>SUM(C5+E5+H5+J5)</f>
        <v>50</v>
      </c>
      <c r="L5" s="438"/>
      <c r="M5" s="361">
        <f>IF(L5=0,0,PRODUCT(K5/L5))</f>
        <v>0</v>
      </c>
    </row>
    <row r="6" spans="1:13" ht="24.75" customHeight="1" thickBot="1">
      <c r="A6" s="363"/>
      <c r="B6" s="364"/>
      <c r="C6" s="365"/>
      <c r="D6" s="366"/>
      <c r="E6" s="367"/>
      <c r="F6" s="366"/>
      <c r="G6" s="366"/>
      <c r="H6" s="367"/>
      <c r="I6" s="366"/>
      <c r="J6" s="367"/>
      <c r="K6" s="368">
        <f>SUM(C6+E6+H6+J6)</f>
        <v>0</v>
      </c>
      <c r="L6" s="438"/>
      <c r="M6" s="361">
        <f>IF(L6=0,0,PRODUCT(K6/L6))</f>
        <v>0</v>
      </c>
    </row>
    <row r="7" spans="1:13" ht="24.75" customHeight="1" thickBot="1">
      <c r="A7" s="369"/>
      <c r="B7" s="370">
        <f>SUM(B5:B6)</f>
        <v>0</v>
      </c>
      <c r="C7" s="371">
        <f>SUM(C5:C6)</f>
        <v>50</v>
      </c>
      <c r="D7" s="372"/>
      <c r="E7" s="368">
        <f>SUM(E5:E6)</f>
        <v>0</v>
      </c>
      <c r="F7" s="373"/>
      <c r="G7" s="353">
        <f>SUM(G5:G6)</f>
        <v>0</v>
      </c>
      <c r="H7" s="368">
        <f>SUM(H5:H6)</f>
        <v>0</v>
      </c>
      <c r="I7" s="373"/>
      <c r="J7" s="368">
        <f>SUM(J5:J6)</f>
        <v>0</v>
      </c>
      <c r="K7" s="368">
        <f>SUM(C7+E7+H7+J7)</f>
        <v>50</v>
      </c>
      <c r="L7" s="439"/>
      <c r="M7" s="4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16384" width="11.625" style="4" customWidth="1"/>
  </cols>
  <sheetData>
    <row r="1" spans="1:9" ht="21.75" customHeight="1">
      <c r="A1" s="41" t="s">
        <v>174</v>
      </c>
      <c r="B1" s="5"/>
      <c r="C1" s="5"/>
      <c r="D1" s="5"/>
      <c r="E1" s="5"/>
      <c r="F1" s="6" t="s">
        <v>77</v>
      </c>
      <c r="G1" s="5"/>
      <c r="H1" s="5"/>
      <c r="I1" s="5"/>
    </row>
    <row r="2" spans="1:9" ht="21.75" customHeight="1" thickBot="1">
      <c r="A2" s="41" t="s">
        <v>176</v>
      </c>
      <c r="B2" s="5"/>
      <c r="C2" s="5"/>
      <c r="D2" s="5"/>
      <c r="E2" s="5"/>
      <c r="F2" s="6"/>
      <c r="G2" s="5"/>
      <c r="H2" s="5"/>
      <c r="I2" s="5"/>
    </row>
    <row r="3" spans="1:11" ht="21.75" customHeight="1">
      <c r="A3" s="12"/>
      <c r="B3" s="110"/>
      <c r="C3" s="111" t="s">
        <v>78</v>
      </c>
      <c r="D3" s="99"/>
      <c r="E3" s="99"/>
      <c r="F3" s="112"/>
      <c r="G3" s="99"/>
      <c r="H3" s="99"/>
      <c r="I3" s="70"/>
      <c r="J3" s="113" t="s">
        <v>79</v>
      </c>
      <c r="K3" s="114"/>
    </row>
    <row r="4" spans="1:11" ht="15.75" customHeight="1">
      <c r="A4" s="115" t="s">
        <v>179</v>
      </c>
      <c r="B4" s="116" t="s">
        <v>180</v>
      </c>
      <c r="C4" s="117" t="s">
        <v>80</v>
      </c>
      <c r="D4" s="118"/>
      <c r="E4" s="117" t="s">
        <v>81</v>
      </c>
      <c r="F4" s="118"/>
      <c r="G4" s="117" t="s">
        <v>82</v>
      </c>
      <c r="H4" s="118"/>
      <c r="I4" s="74"/>
      <c r="J4" s="119" t="s">
        <v>83</v>
      </c>
      <c r="K4" s="120" t="s">
        <v>187</v>
      </c>
    </row>
    <row r="5" spans="1:11" ht="18" customHeight="1" thickBot="1">
      <c r="A5" s="121"/>
      <c r="B5" s="51"/>
      <c r="C5" s="20" t="s">
        <v>84</v>
      </c>
      <c r="D5" s="20" t="s">
        <v>190</v>
      </c>
      <c r="E5" s="20" t="s">
        <v>84</v>
      </c>
      <c r="F5" s="20" t="s">
        <v>190</v>
      </c>
      <c r="G5" s="20" t="s">
        <v>85</v>
      </c>
      <c r="H5" s="20" t="s">
        <v>190</v>
      </c>
      <c r="I5" s="78" t="s">
        <v>187</v>
      </c>
      <c r="J5" s="122" t="s">
        <v>190</v>
      </c>
      <c r="K5" s="123"/>
    </row>
    <row r="6" spans="1:11" ht="21.75" customHeight="1">
      <c r="A6" s="22" t="s">
        <v>191</v>
      </c>
      <c r="B6" s="23" t="s">
        <v>192</v>
      </c>
      <c r="C6" s="124"/>
      <c r="D6" s="104">
        <f aca="true" t="shared" si="0" ref="D6:D31">PRODUCT(0.31*C6)</f>
        <v>0</v>
      </c>
      <c r="E6" s="124"/>
      <c r="F6" s="104"/>
      <c r="G6" s="103"/>
      <c r="H6" s="104"/>
      <c r="I6" s="81">
        <f aca="true" t="shared" si="1" ref="I6:I32">SUM(D6+F6+H6)</f>
        <v>0</v>
      </c>
      <c r="J6" s="125"/>
      <c r="K6" s="126">
        <f aca="true" t="shared" si="2" ref="K6:K32">SUM(I6+J6)</f>
        <v>0</v>
      </c>
    </row>
    <row r="7" spans="1:11" ht="21.75" customHeight="1" thickBot="1">
      <c r="A7" s="28"/>
      <c r="B7" s="20" t="s">
        <v>193</v>
      </c>
      <c r="C7" s="127"/>
      <c r="D7" s="107">
        <f t="shared" si="0"/>
        <v>0</v>
      </c>
      <c r="E7" s="127"/>
      <c r="F7" s="107"/>
      <c r="G7" s="106"/>
      <c r="H7" s="107"/>
      <c r="I7" s="89">
        <f t="shared" si="1"/>
        <v>0</v>
      </c>
      <c r="J7" s="128"/>
      <c r="K7" s="31">
        <f t="shared" si="2"/>
        <v>0</v>
      </c>
    </row>
    <row r="8" spans="1:11" ht="21.75" customHeight="1">
      <c r="A8" s="32" t="s">
        <v>194</v>
      </c>
      <c r="B8" s="33" t="s">
        <v>195</v>
      </c>
      <c r="C8" s="84"/>
      <c r="D8" s="86">
        <f t="shared" si="0"/>
        <v>0</v>
      </c>
      <c r="E8" s="84"/>
      <c r="F8" s="86"/>
      <c r="G8" s="105"/>
      <c r="H8" s="86"/>
      <c r="I8" s="92">
        <f t="shared" si="1"/>
        <v>0</v>
      </c>
      <c r="J8" s="125"/>
      <c r="K8" s="126">
        <f t="shared" si="2"/>
        <v>0</v>
      </c>
    </row>
    <row r="9" spans="1:11" ht="21.75" customHeight="1" thickBot="1">
      <c r="A9" s="28"/>
      <c r="B9" s="20" t="s">
        <v>196</v>
      </c>
      <c r="C9" s="127"/>
      <c r="D9" s="107">
        <f t="shared" si="0"/>
        <v>0</v>
      </c>
      <c r="E9" s="127"/>
      <c r="F9" s="107"/>
      <c r="G9" s="106"/>
      <c r="H9" s="107"/>
      <c r="I9" s="89">
        <f t="shared" si="1"/>
        <v>0</v>
      </c>
      <c r="J9" s="128"/>
      <c r="K9" s="31">
        <f t="shared" si="2"/>
        <v>0</v>
      </c>
    </row>
    <row r="10" spans="1:11" ht="21.75" customHeight="1">
      <c r="A10" s="32" t="s">
        <v>197</v>
      </c>
      <c r="B10" s="33" t="s">
        <v>198</v>
      </c>
      <c r="C10" s="84"/>
      <c r="D10" s="86">
        <f t="shared" si="0"/>
        <v>0</v>
      </c>
      <c r="E10" s="84"/>
      <c r="F10" s="86"/>
      <c r="G10" s="105"/>
      <c r="H10" s="86"/>
      <c r="I10" s="92">
        <f t="shared" si="1"/>
        <v>0</v>
      </c>
      <c r="J10" s="125"/>
      <c r="K10" s="126">
        <f t="shared" si="2"/>
        <v>0</v>
      </c>
    </row>
    <row r="11" spans="1:11" ht="21.75" customHeight="1" thickBot="1">
      <c r="A11" s="32"/>
      <c r="B11" s="33" t="s">
        <v>199</v>
      </c>
      <c r="C11" s="84"/>
      <c r="D11" s="86">
        <f t="shared" si="0"/>
        <v>0</v>
      </c>
      <c r="E11" s="84"/>
      <c r="F11" s="86"/>
      <c r="G11" s="105"/>
      <c r="H11" s="86"/>
      <c r="I11" s="92">
        <f t="shared" si="1"/>
        <v>0</v>
      </c>
      <c r="J11" s="125"/>
      <c r="K11" s="126">
        <f t="shared" si="2"/>
        <v>0</v>
      </c>
    </row>
    <row r="12" spans="1:11" ht="21.75" customHeight="1">
      <c r="A12" s="22" t="s">
        <v>200</v>
      </c>
      <c r="B12" s="24" t="s">
        <v>201</v>
      </c>
      <c r="C12" s="124"/>
      <c r="D12" s="104">
        <f t="shared" si="0"/>
        <v>0</v>
      </c>
      <c r="E12" s="124"/>
      <c r="F12" s="104"/>
      <c r="G12" s="103"/>
      <c r="H12" s="104"/>
      <c r="I12" s="81">
        <f t="shared" si="1"/>
        <v>0</v>
      </c>
      <c r="J12" s="129"/>
      <c r="K12" s="38">
        <f t="shared" si="2"/>
        <v>0</v>
      </c>
    </row>
    <row r="13" spans="1:11" ht="21.75" customHeight="1" thickBot="1">
      <c r="A13" s="32"/>
      <c r="B13" s="33" t="s">
        <v>202</v>
      </c>
      <c r="C13" s="84"/>
      <c r="D13" s="86">
        <f t="shared" si="0"/>
        <v>0</v>
      </c>
      <c r="E13" s="84"/>
      <c r="F13" s="86"/>
      <c r="G13" s="105"/>
      <c r="H13" s="86"/>
      <c r="I13" s="92">
        <f t="shared" si="1"/>
        <v>0</v>
      </c>
      <c r="J13" s="125"/>
      <c r="K13" s="126">
        <f t="shared" si="2"/>
        <v>0</v>
      </c>
    </row>
    <row r="14" spans="1:11" ht="21.75" customHeight="1">
      <c r="A14" s="22" t="s">
        <v>203</v>
      </c>
      <c r="B14" s="24" t="s">
        <v>204</v>
      </c>
      <c r="C14" s="124"/>
      <c r="D14" s="104">
        <f t="shared" si="0"/>
        <v>0</v>
      </c>
      <c r="E14" s="124"/>
      <c r="F14" s="104"/>
      <c r="G14" s="103"/>
      <c r="H14" s="104"/>
      <c r="I14" s="81">
        <f t="shared" si="1"/>
        <v>0</v>
      </c>
      <c r="J14" s="129"/>
      <c r="K14" s="38">
        <f t="shared" si="2"/>
        <v>0</v>
      </c>
    </row>
    <row r="15" spans="1:11" ht="21.75" customHeight="1" thickBot="1">
      <c r="A15" s="32"/>
      <c r="B15" s="33" t="s">
        <v>205</v>
      </c>
      <c r="C15" s="84"/>
      <c r="D15" s="86">
        <f t="shared" si="0"/>
        <v>0</v>
      </c>
      <c r="E15" s="84"/>
      <c r="F15" s="86"/>
      <c r="G15" s="105"/>
      <c r="H15" s="86"/>
      <c r="I15" s="92">
        <f t="shared" si="1"/>
        <v>0</v>
      </c>
      <c r="J15" s="125"/>
      <c r="K15" s="126">
        <f t="shared" si="2"/>
        <v>0</v>
      </c>
    </row>
    <row r="16" spans="1:11" ht="21.75" customHeight="1">
      <c r="A16" s="22" t="s">
        <v>206</v>
      </c>
      <c r="B16" s="24" t="s">
        <v>207</v>
      </c>
      <c r="C16" s="124"/>
      <c r="D16" s="104">
        <f t="shared" si="0"/>
        <v>0</v>
      </c>
      <c r="E16" s="124"/>
      <c r="F16" s="104"/>
      <c r="G16" s="103"/>
      <c r="H16" s="104"/>
      <c r="I16" s="81">
        <f t="shared" si="1"/>
        <v>0</v>
      </c>
      <c r="J16" s="129"/>
      <c r="K16" s="38">
        <f t="shared" si="2"/>
        <v>0</v>
      </c>
    </row>
    <row r="17" spans="1:11" ht="21.75" customHeight="1">
      <c r="A17" s="32"/>
      <c r="B17" s="33" t="s">
        <v>208</v>
      </c>
      <c r="C17" s="84"/>
      <c r="D17" s="86">
        <f t="shared" si="0"/>
        <v>0</v>
      </c>
      <c r="E17" s="84"/>
      <c r="F17" s="86"/>
      <c r="G17" s="105"/>
      <c r="H17" s="86"/>
      <c r="I17" s="92">
        <f t="shared" si="1"/>
        <v>0</v>
      </c>
      <c r="J17" s="125"/>
      <c r="K17" s="126">
        <f t="shared" si="2"/>
        <v>0</v>
      </c>
    </row>
    <row r="18" spans="1:11" ht="21.75" customHeight="1" thickBot="1">
      <c r="A18" s="28"/>
      <c r="B18" s="20" t="s">
        <v>209</v>
      </c>
      <c r="C18" s="127"/>
      <c r="D18" s="107">
        <f t="shared" si="0"/>
        <v>0</v>
      </c>
      <c r="E18" s="127"/>
      <c r="F18" s="107"/>
      <c r="G18" s="106"/>
      <c r="H18" s="107"/>
      <c r="I18" s="89">
        <f t="shared" si="1"/>
        <v>0</v>
      </c>
      <c r="J18" s="128"/>
      <c r="K18" s="31">
        <f t="shared" si="2"/>
        <v>0</v>
      </c>
    </row>
    <row r="19" spans="1:11" ht="21.75" customHeight="1">
      <c r="A19" s="32" t="s">
        <v>210</v>
      </c>
      <c r="B19" s="33" t="s">
        <v>211</v>
      </c>
      <c r="C19" s="84"/>
      <c r="D19" s="86">
        <f t="shared" si="0"/>
        <v>0</v>
      </c>
      <c r="E19" s="84"/>
      <c r="F19" s="86"/>
      <c r="G19" s="105"/>
      <c r="H19" s="86"/>
      <c r="I19" s="92">
        <f t="shared" si="1"/>
        <v>0</v>
      </c>
      <c r="J19" s="125"/>
      <c r="K19" s="126">
        <f t="shared" si="2"/>
        <v>0</v>
      </c>
    </row>
    <row r="20" spans="1:11" ht="21.75" customHeight="1" thickBot="1">
      <c r="A20" s="28"/>
      <c r="B20" s="20" t="s">
        <v>0</v>
      </c>
      <c r="C20" s="127"/>
      <c r="D20" s="107">
        <f t="shared" si="0"/>
        <v>0</v>
      </c>
      <c r="E20" s="127"/>
      <c r="F20" s="107"/>
      <c r="G20" s="106"/>
      <c r="H20" s="107"/>
      <c r="I20" s="89">
        <f t="shared" si="1"/>
        <v>0</v>
      </c>
      <c r="J20" s="128"/>
      <c r="K20" s="31">
        <f t="shared" si="2"/>
        <v>0</v>
      </c>
    </row>
    <row r="21" spans="1:11" ht="21.75" customHeight="1">
      <c r="A21" s="32" t="s">
        <v>1</v>
      </c>
      <c r="B21" s="33" t="s">
        <v>2</v>
      </c>
      <c r="C21" s="84"/>
      <c r="D21" s="86">
        <f t="shared" si="0"/>
        <v>0</v>
      </c>
      <c r="E21" s="84"/>
      <c r="F21" s="86"/>
      <c r="G21" s="105"/>
      <c r="H21" s="86"/>
      <c r="I21" s="92">
        <f t="shared" si="1"/>
        <v>0</v>
      </c>
      <c r="J21" s="125"/>
      <c r="K21" s="126">
        <f t="shared" si="2"/>
        <v>0</v>
      </c>
    </row>
    <row r="22" spans="1:11" ht="21.75" customHeight="1" thickBot="1">
      <c r="A22" s="32"/>
      <c r="B22" s="33" t="s">
        <v>3</v>
      </c>
      <c r="C22" s="84"/>
      <c r="D22" s="86">
        <f t="shared" si="0"/>
        <v>0</v>
      </c>
      <c r="E22" s="84"/>
      <c r="F22" s="86"/>
      <c r="G22" s="105"/>
      <c r="H22" s="86"/>
      <c r="I22" s="92">
        <f t="shared" si="1"/>
        <v>0</v>
      </c>
      <c r="J22" s="125"/>
      <c r="K22" s="126">
        <f t="shared" si="2"/>
        <v>0</v>
      </c>
    </row>
    <row r="23" spans="1:11" ht="21.75" customHeight="1">
      <c r="A23" s="22" t="s">
        <v>4</v>
      </c>
      <c r="B23" s="24" t="s">
        <v>5</v>
      </c>
      <c r="C23" s="124"/>
      <c r="D23" s="104">
        <f t="shared" si="0"/>
        <v>0</v>
      </c>
      <c r="E23" s="124"/>
      <c r="F23" s="104"/>
      <c r="G23" s="103"/>
      <c r="H23" s="104"/>
      <c r="I23" s="81">
        <f t="shared" si="1"/>
        <v>0</v>
      </c>
      <c r="J23" s="129"/>
      <c r="K23" s="38">
        <f t="shared" si="2"/>
        <v>0</v>
      </c>
    </row>
    <row r="24" spans="1:11" ht="21.75" customHeight="1" thickBot="1">
      <c r="A24" s="32"/>
      <c r="B24" s="33" t="s">
        <v>6</v>
      </c>
      <c r="C24" s="84"/>
      <c r="D24" s="86">
        <f t="shared" si="0"/>
        <v>0</v>
      </c>
      <c r="E24" s="84"/>
      <c r="F24" s="86"/>
      <c r="G24" s="105"/>
      <c r="H24" s="86"/>
      <c r="I24" s="92">
        <f t="shared" si="1"/>
        <v>0</v>
      </c>
      <c r="J24" s="125" t="s">
        <v>86</v>
      </c>
      <c r="K24" s="126">
        <v>0</v>
      </c>
    </row>
    <row r="25" spans="1:11" ht="21.75" customHeight="1">
      <c r="A25" s="22" t="s">
        <v>7</v>
      </c>
      <c r="B25" s="24" t="s">
        <v>8</v>
      </c>
      <c r="C25" s="124"/>
      <c r="D25" s="104">
        <f t="shared" si="0"/>
        <v>0</v>
      </c>
      <c r="E25" s="124"/>
      <c r="F25" s="104"/>
      <c r="G25" s="103"/>
      <c r="H25" s="104"/>
      <c r="I25" s="81">
        <f t="shared" si="1"/>
        <v>0</v>
      </c>
      <c r="J25" s="129" t="s">
        <v>87</v>
      </c>
      <c r="K25" s="38">
        <v>0</v>
      </c>
    </row>
    <row r="26" spans="1:11" ht="21.75" customHeight="1" thickBot="1">
      <c r="A26" s="32"/>
      <c r="B26" s="33" t="s">
        <v>9</v>
      </c>
      <c r="C26" s="84"/>
      <c r="D26" s="86">
        <f t="shared" si="0"/>
        <v>0</v>
      </c>
      <c r="E26" s="84"/>
      <c r="F26" s="86"/>
      <c r="G26" s="105"/>
      <c r="H26" s="86"/>
      <c r="I26" s="92">
        <f t="shared" si="1"/>
        <v>0</v>
      </c>
      <c r="J26" s="125"/>
      <c r="K26" s="126">
        <f t="shared" si="2"/>
        <v>0</v>
      </c>
    </row>
    <row r="27" spans="1:11" ht="21.75" customHeight="1">
      <c r="A27" s="22" t="s">
        <v>10</v>
      </c>
      <c r="B27" s="24" t="s">
        <v>11</v>
      </c>
      <c r="C27" s="124"/>
      <c r="D27" s="104">
        <f t="shared" si="0"/>
        <v>0</v>
      </c>
      <c r="E27" s="124"/>
      <c r="F27" s="104"/>
      <c r="G27" s="103"/>
      <c r="H27" s="104"/>
      <c r="I27" s="81">
        <f t="shared" si="1"/>
        <v>0</v>
      </c>
      <c r="J27" s="129"/>
      <c r="K27" s="38">
        <f t="shared" si="2"/>
        <v>0</v>
      </c>
    </row>
    <row r="28" spans="1:11" ht="21.75" customHeight="1">
      <c r="A28" s="32"/>
      <c r="B28" s="33" t="s">
        <v>12</v>
      </c>
      <c r="C28" s="84"/>
      <c r="D28" s="86">
        <f t="shared" si="0"/>
        <v>0</v>
      </c>
      <c r="E28" s="84"/>
      <c r="F28" s="86"/>
      <c r="G28" s="105"/>
      <c r="H28" s="86"/>
      <c r="I28" s="92">
        <f t="shared" si="1"/>
        <v>0</v>
      </c>
      <c r="J28" s="125"/>
      <c r="K28" s="126">
        <f t="shared" si="2"/>
        <v>0</v>
      </c>
    </row>
    <row r="29" spans="1:11" ht="21.75" customHeight="1" thickBot="1">
      <c r="A29" s="28"/>
      <c r="B29" s="20" t="s">
        <v>13</v>
      </c>
      <c r="C29" s="127"/>
      <c r="D29" s="107">
        <f t="shared" si="0"/>
        <v>0</v>
      </c>
      <c r="E29" s="127"/>
      <c r="F29" s="107"/>
      <c r="G29" s="106"/>
      <c r="H29" s="107"/>
      <c r="I29" s="89">
        <f t="shared" si="1"/>
        <v>0</v>
      </c>
      <c r="J29" s="128"/>
      <c r="K29" s="31">
        <f t="shared" si="2"/>
        <v>0</v>
      </c>
    </row>
    <row r="30" spans="1:11" ht="21.75" customHeight="1">
      <c r="A30" s="32" t="s">
        <v>14</v>
      </c>
      <c r="B30" s="33" t="s">
        <v>15</v>
      </c>
      <c r="C30" s="84"/>
      <c r="D30" s="86">
        <f t="shared" si="0"/>
        <v>0</v>
      </c>
      <c r="E30" s="84"/>
      <c r="F30" s="86"/>
      <c r="G30" s="105"/>
      <c r="H30" s="86"/>
      <c r="I30" s="92">
        <f t="shared" si="1"/>
        <v>0</v>
      </c>
      <c r="J30" s="125"/>
      <c r="K30" s="126">
        <f t="shared" si="2"/>
        <v>0</v>
      </c>
    </row>
    <row r="31" spans="1:11" ht="21.75" customHeight="1" thickBot="1">
      <c r="A31" s="28"/>
      <c r="B31" s="20" t="s">
        <v>16</v>
      </c>
      <c r="C31" s="127"/>
      <c r="D31" s="107">
        <f t="shared" si="0"/>
        <v>0</v>
      </c>
      <c r="E31" s="127"/>
      <c r="F31" s="107"/>
      <c r="G31" s="106"/>
      <c r="H31" s="107"/>
      <c r="I31" s="89">
        <f t="shared" si="1"/>
        <v>0</v>
      </c>
      <c r="J31" s="128"/>
      <c r="K31" s="31">
        <f t="shared" si="2"/>
        <v>0</v>
      </c>
    </row>
    <row r="32" spans="1:11" ht="21.75" customHeight="1" thickBot="1">
      <c r="A32" s="28" t="s">
        <v>187</v>
      </c>
      <c r="B32" s="108"/>
      <c r="C32" s="20">
        <f>SUM(C6:C31)</f>
        <v>0</v>
      </c>
      <c r="D32" s="89">
        <f>SUM(D6:D31)</f>
        <v>0</v>
      </c>
      <c r="E32" s="20">
        <f>SUM(E6:E31)</f>
        <v>0</v>
      </c>
      <c r="F32" s="89">
        <f>SUM(F6:F31)</f>
        <v>0</v>
      </c>
      <c r="G32" s="108"/>
      <c r="H32" s="89">
        <f>SUM(H6:H31)</f>
        <v>0</v>
      </c>
      <c r="I32" s="89">
        <f t="shared" si="1"/>
        <v>0</v>
      </c>
      <c r="J32" s="130">
        <f>SUM(J6:J31)</f>
        <v>0</v>
      </c>
      <c r="K32" s="31">
        <f t="shared" si="2"/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defaultGridColor="0" zoomScale="85" zoomScaleNormal="85" colorId="37" workbookViewId="0" topLeftCell="A1">
      <pane ySplit="5" topLeftCell="MZI12" activePane="bottomLeft" state="frozen"/>
      <selection pane="topLeft" activeCell="O38" sqref="O38"/>
      <selection pane="bottomLeft" activeCell="A1" sqref="A1"/>
    </sheetView>
  </sheetViews>
  <sheetFormatPr defaultColWidth="11.00390625" defaultRowHeight="21.75" customHeight="1"/>
  <cols>
    <col min="1" max="11" width="11.25390625" style="7" customWidth="1"/>
    <col min="12" max="254" width="12.75390625" style="7" customWidth="1"/>
    <col min="255" max="16384" width="10.75390625" style="7" customWidth="1"/>
  </cols>
  <sheetData>
    <row r="1" spans="1:10" ht="21.75" customHeight="1">
      <c r="A1" s="258" t="s">
        <v>174</v>
      </c>
      <c r="B1" s="2"/>
      <c r="D1" s="259" t="s">
        <v>88</v>
      </c>
      <c r="G1" s="395" t="s">
        <v>89</v>
      </c>
      <c r="H1" s="396"/>
      <c r="I1" s="396"/>
      <c r="J1" s="397" t="s">
        <v>90</v>
      </c>
    </row>
    <row r="2" spans="1:10" ht="21.75" customHeight="1">
      <c r="A2" s="41" t="s">
        <v>176</v>
      </c>
      <c r="B2" s="2"/>
      <c r="D2" s="260" t="s">
        <v>91</v>
      </c>
      <c r="G2" s="398" t="s">
        <v>92</v>
      </c>
      <c r="H2" s="399"/>
      <c r="I2" s="399"/>
      <c r="J2" s="400">
        <v>30</v>
      </c>
    </row>
    <row r="3" spans="2:13" ht="31.5" customHeight="1" thickBot="1">
      <c r="B3"/>
      <c r="C3"/>
      <c r="D3"/>
      <c r="E3"/>
      <c r="F3"/>
      <c r="G3"/>
      <c r="H3"/>
      <c r="I3"/>
      <c r="J3"/>
      <c r="K3"/>
      <c r="L3"/>
      <c r="M3"/>
    </row>
    <row r="4" spans="1:11" ht="21.75" customHeight="1">
      <c r="A4" s="67"/>
      <c r="B4" s="401"/>
      <c r="C4" s="402" t="s">
        <v>93</v>
      </c>
      <c r="D4" s="403"/>
      <c r="E4" s="403"/>
      <c r="F4" s="403"/>
      <c r="G4" s="403"/>
      <c r="H4" s="404" t="s">
        <v>124</v>
      </c>
      <c r="I4" s="403"/>
      <c r="J4" s="405"/>
      <c r="K4" s="406" t="s">
        <v>187</v>
      </c>
    </row>
    <row r="5" spans="1:11" ht="30" customHeight="1" thickBot="1">
      <c r="A5" s="407" t="s">
        <v>179</v>
      </c>
      <c r="B5" s="408" t="s">
        <v>180</v>
      </c>
      <c r="C5" s="409" t="s">
        <v>94</v>
      </c>
      <c r="D5" s="409" t="s">
        <v>95</v>
      </c>
      <c r="E5" s="409" t="s">
        <v>96</v>
      </c>
      <c r="F5" s="409" t="s">
        <v>97</v>
      </c>
      <c r="G5" s="409" t="s">
        <v>98</v>
      </c>
      <c r="H5" s="410" t="s">
        <v>99</v>
      </c>
      <c r="I5" s="409" t="s">
        <v>100</v>
      </c>
      <c r="J5" s="266" t="s">
        <v>98</v>
      </c>
      <c r="K5" s="266" t="s">
        <v>98</v>
      </c>
    </row>
    <row r="6" spans="1:11" ht="21.75" customHeight="1">
      <c r="A6" s="411" t="s">
        <v>191</v>
      </c>
      <c r="B6" s="412" t="s">
        <v>192</v>
      </c>
      <c r="C6" s="413" t="s">
        <v>101</v>
      </c>
      <c r="D6" s="414">
        <v>5</v>
      </c>
      <c r="E6" s="415">
        <v>2</v>
      </c>
      <c r="F6" s="414">
        <v>30</v>
      </c>
      <c r="G6" s="416">
        <f aca="true" t="shared" si="0" ref="G6:G31">PRODUCT(F6*D6*E6*3.6)</f>
        <v>1080</v>
      </c>
      <c r="H6" s="417"/>
      <c r="I6" s="414"/>
      <c r="J6" s="418">
        <f aca="true" t="shared" si="1" ref="J6:J31">PRODUCT(I6*H6*3.6)</f>
        <v>0</v>
      </c>
      <c r="K6" s="418">
        <f aca="true" t="shared" si="2" ref="K6:K31">SUM(G6+J6)</f>
        <v>1080</v>
      </c>
    </row>
    <row r="7" spans="1:11" ht="21.75" customHeight="1" thickBot="1">
      <c r="A7" s="39"/>
      <c r="B7" s="146" t="s">
        <v>193</v>
      </c>
      <c r="C7" s="419" t="s">
        <v>101</v>
      </c>
      <c r="D7" s="420">
        <v>5</v>
      </c>
      <c r="E7" s="421">
        <v>2</v>
      </c>
      <c r="F7" s="420">
        <v>30</v>
      </c>
      <c r="G7" s="422">
        <f t="shared" si="0"/>
        <v>1080</v>
      </c>
      <c r="H7" s="423"/>
      <c r="I7" s="420"/>
      <c r="J7" s="424">
        <f t="shared" si="1"/>
        <v>0</v>
      </c>
      <c r="K7" s="424">
        <f t="shared" si="2"/>
        <v>1080</v>
      </c>
    </row>
    <row r="8" spans="1:11" ht="21.75" customHeight="1">
      <c r="A8" s="425" t="s">
        <v>194</v>
      </c>
      <c r="B8" s="426" t="s">
        <v>195</v>
      </c>
      <c r="C8" s="413" t="s">
        <v>101</v>
      </c>
      <c r="D8" s="414">
        <v>5</v>
      </c>
      <c r="E8" s="415">
        <v>3</v>
      </c>
      <c r="F8" s="414">
        <v>30</v>
      </c>
      <c r="G8" s="416">
        <f t="shared" si="0"/>
        <v>1620</v>
      </c>
      <c r="H8" s="417"/>
      <c r="I8" s="414"/>
      <c r="J8" s="418">
        <f t="shared" si="1"/>
        <v>0</v>
      </c>
      <c r="K8" s="418">
        <f t="shared" si="2"/>
        <v>1620</v>
      </c>
    </row>
    <row r="9" spans="1:11" ht="21.75" customHeight="1" thickBot="1">
      <c r="A9" s="39"/>
      <c r="B9" s="146" t="s">
        <v>196</v>
      </c>
      <c r="C9" s="419" t="s">
        <v>101</v>
      </c>
      <c r="D9" s="420">
        <v>5</v>
      </c>
      <c r="E9" s="421">
        <v>3</v>
      </c>
      <c r="F9" s="420">
        <v>30</v>
      </c>
      <c r="G9" s="422">
        <f t="shared" si="0"/>
        <v>1620</v>
      </c>
      <c r="H9" s="423"/>
      <c r="I9" s="420"/>
      <c r="J9" s="424">
        <f t="shared" si="1"/>
        <v>0</v>
      </c>
      <c r="K9" s="424">
        <f t="shared" si="2"/>
        <v>1620</v>
      </c>
    </row>
    <row r="10" spans="1:11" ht="21.75" customHeight="1">
      <c r="A10" s="425" t="s">
        <v>197</v>
      </c>
      <c r="B10" s="426" t="s">
        <v>198</v>
      </c>
      <c r="C10" s="413" t="s">
        <v>101</v>
      </c>
      <c r="D10" s="414">
        <v>5</v>
      </c>
      <c r="E10" s="415">
        <v>2</v>
      </c>
      <c r="F10" s="414">
        <v>30</v>
      </c>
      <c r="G10" s="416">
        <f t="shared" si="0"/>
        <v>1080</v>
      </c>
      <c r="H10" s="417"/>
      <c r="I10" s="414"/>
      <c r="J10" s="418">
        <f t="shared" si="1"/>
        <v>0</v>
      </c>
      <c r="K10" s="418">
        <f t="shared" si="2"/>
        <v>1080</v>
      </c>
    </row>
    <row r="11" spans="1:11" ht="21.75" customHeight="1" thickBot="1">
      <c r="A11" s="425"/>
      <c r="B11" s="426" t="s">
        <v>199</v>
      </c>
      <c r="C11" s="413" t="s">
        <v>101</v>
      </c>
      <c r="D11" s="414">
        <v>5</v>
      </c>
      <c r="E11" s="415">
        <v>3</v>
      </c>
      <c r="F11" s="414">
        <v>30</v>
      </c>
      <c r="G11" s="416">
        <f t="shared" si="0"/>
        <v>1620</v>
      </c>
      <c r="H11" s="417"/>
      <c r="I11" s="414"/>
      <c r="J11" s="418">
        <f t="shared" si="1"/>
        <v>0</v>
      </c>
      <c r="K11" s="418">
        <f t="shared" si="2"/>
        <v>1620</v>
      </c>
    </row>
    <row r="12" spans="1:11" ht="21.75" customHeight="1">
      <c r="A12" s="411" t="s">
        <v>200</v>
      </c>
      <c r="B12" s="427" t="s">
        <v>201</v>
      </c>
      <c r="C12" s="428" t="s">
        <v>101</v>
      </c>
      <c r="D12" s="429">
        <v>5</v>
      </c>
      <c r="E12" s="430">
        <v>2</v>
      </c>
      <c r="F12" s="429">
        <v>30</v>
      </c>
      <c r="G12" s="431">
        <f t="shared" si="0"/>
        <v>1080</v>
      </c>
      <c r="H12" s="432"/>
      <c r="I12" s="429"/>
      <c r="J12" s="433">
        <f t="shared" si="1"/>
        <v>0</v>
      </c>
      <c r="K12" s="433">
        <f t="shared" si="2"/>
        <v>1080</v>
      </c>
    </row>
    <row r="13" spans="1:11" ht="21.75" customHeight="1" thickBot="1">
      <c r="A13" s="425"/>
      <c r="B13" s="426" t="s">
        <v>202</v>
      </c>
      <c r="C13" s="413" t="s">
        <v>101</v>
      </c>
      <c r="D13" s="414">
        <v>5</v>
      </c>
      <c r="E13" s="415">
        <v>3</v>
      </c>
      <c r="F13" s="414">
        <v>30</v>
      </c>
      <c r="G13" s="416">
        <f t="shared" si="0"/>
        <v>1620</v>
      </c>
      <c r="H13" s="417"/>
      <c r="I13" s="414"/>
      <c r="J13" s="418">
        <f t="shared" si="1"/>
        <v>0</v>
      </c>
      <c r="K13" s="418">
        <f t="shared" si="2"/>
        <v>1620</v>
      </c>
    </row>
    <row r="14" spans="1:11" ht="21.75" customHeight="1">
      <c r="A14" s="411" t="s">
        <v>203</v>
      </c>
      <c r="B14" s="427" t="s">
        <v>204</v>
      </c>
      <c r="C14" s="428" t="s">
        <v>101</v>
      </c>
      <c r="D14" s="429">
        <v>5</v>
      </c>
      <c r="E14" s="430">
        <v>3</v>
      </c>
      <c r="F14" s="429">
        <v>30</v>
      </c>
      <c r="G14" s="431">
        <f t="shared" si="0"/>
        <v>1620</v>
      </c>
      <c r="H14" s="432"/>
      <c r="I14" s="429"/>
      <c r="J14" s="433">
        <f t="shared" si="1"/>
        <v>0</v>
      </c>
      <c r="K14" s="433">
        <f t="shared" si="2"/>
        <v>1620</v>
      </c>
    </row>
    <row r="15" spans="1:11" ht="21.75" customHeight="1" thickBot="1">
      <c r="A15" s="425"/>
      <c r="B15" s="426" t="s">
        <v>205</v>
      </c>
      <c r="C15" s="413" t="s">
        <v>101</v>
      </c>
      <c r="D15" s="414">
        <v>5</v>
      </c>
      <c r="E15" s="415">
        <v>2</v>
      </c>
      <c r="F15" s="414">
        <v>30</v>
      </c>
      <c r="G15" s="416">
        <f t="shared" si="0"/>
        <v>1080</v>
      </c>
      <c r="H15" s="417"/>
      <c r="I15" s="414"/>
      <c r="J15" s="418">
        <f t="shared" si="1"/>
        <v>0</v>
      </c>
      <c r="K15" s="418">
        <f t="shared" si="2"/>
        <v>1080</v>
      </c>
    </row>
    <row r="16" spans="1:11" ht="21.75" customHeight="1">
      <c r="A16" s="411" t="s">
        <v>206</v>
      </c>
      <c r="B16" s="427" t="s">
        <v>207</v>
      </c>
      <c r="C16" s="428" t="s">
        <v>101</v>
      </c>
      <c r="D16" s="429">
        <v>5</v>
      </c>
      <c r="E16" s="430">
        <v>3</v>
      </c>
      <c r="F16" s="429">
        <v>30</v>
      </c>
      <c r="G16" s="431">
        <f t="shared" si="0"/>
        <v>1620</v>
      </c>
      <c r="H16" s="432"/>
      <c r="I16" s="429"/>
      <c r="J16" s="433">
        <f t="shared" si="1"/>
        <v>0</v>
      </c>
      <c r="K16" s="433">
        <f t="shared" si="2"/>
        <v>1620</v>
      </c>
    </row>
    <row r="17" spans="1:11" ht="21.75" customHeight="1">
      <c r="A17" s="425"/>
      <c r="B17" s="426" t="s">
        <v>208</v>
      </c>
      <c r="C17" s="413" t="s">
        <v>101</v>
      </c>
      <c r="D17" s="414">
        <v>5</v>
      </c>
      <c r="E17" s="415">
        <v>3</v>
      </c>
      <c r="F17" s="414">
        <v>30</v>
      </c>
      <c r="G17" s="416">
        <f t="shared" si="0"/>
        <v>1620</v>
      </c>
      <c r="H17" s="417"/>
      <c r="I17" s="414"/>
      <c r="J17" s="418">
        <f t="shared" si="1"/>
        <v>0</v>
      </c>
      <c r="K17" s="418">
        <f t="shared" si="2"/>
        <v>1620</v>
      </c>
    </row>
    <row r="18" spans="1:11" ht="21.75" customHeight="1" thickBot="1">
      <c r="A18" s="39"/>
      <c r="B18" s="146" t="s">
        <v>209</v>
      </c>
      <c r="C18" s="419" t="s">
        <v>101</v>
      </c>
      <c r="D18" s="420">
        <v>5</v>
      </c>
      <c r="E18" s="421">
        <v>2</v>
      </c>
      <c r="F18" s="420">
        <v>30</v>
      </c>
      <c r="G18" s="422">
        <f t="shared" si="0"/>
        <v>1080</v>
      </c>
      <c r="H18" s="423"/>
      <c r="I18" s="420"/>
      <c r="J18" s="424">
        <f t="shared" si="1"/>
        <v>0</v>
      </c>
      <c r="K18" s="424">
        <f t="shared" si="2"/>
        <v>1080</v>
      </c>
    </row>
    <row r="19" spans="1:11" ht="21.75" customHeight="1">
      <c r="A19" s="425" t="s">
        <v>210</v>
      </c>
      <c r="B19" s="426" t="s">
        <v>211</v>
      </c>
      <c r="C19" s="413" t="s">
        <v>101</v>
      </c>
      <c r="D19" s="414">
        <v>5</v>
      </c>
      <c r="E19" s="415">
        <v>2</v>
      </c>
      <c r="F19" s="414">
        <v>30</v>
      </c>
      <c r="G19" s="416">
        <f t="shared" si="0"/>
        <v>1080</v>
      </c>
      <c r="H19" s="417"/>
      <c r="I19" s="414"/>
      <c r="J19" s="418">
        <f t="shared" si="1"/>
        <v>0</v>
      </c>
      <c r="K19" s="418">
        <f t="shared" si="2"/>
        <v>1080</v>
      </c>
    </row>
    <row r="20" spans="1:11" ht="21.75" customHeight="1" thickBot="1">
      <c r="A20" s="39"/>
      <c r="B20" s="146" t="s">
        <v>0</v>
      </c>
      <c r="C20" s="419" t="s">
        <v>101</v>
      </c>
      <c r="D20" s="420">
        <v>5</v>
      </c>
      <c r="E20" s="421">
        <v>3</v>
      </c>
      <c r="F20" s="420">
        <v>30</v>
      </c>
      <c r="G20" s="422">
        <f t="shared" si="0"/>
        <v>1620</v>
      </c>
      <c r="H20" s="423"/>
      <c r="I20" s="420"/>
      <c r="J20" s="424">
        <f t="shared" si="1"/>
        <v>0</v>
      </c>
      <c r="K20" s="424">
        <f t="shared" si="2"/>
        <v>1620</v>
      </c>
    </row>
    <row r="21" spans="1:11" ht="21.75" customHeight="1">
      <c r="A21" s="425" t="s">
        <v>1</v>
      </c>
      <c r="B21" s="426" t="s">
        <v>2</v>
      </c>
      <c r="C21" s="413" t="s">
        <v>101</v>
      </c>
      <c r="D21" s="414">
        <v>5</v>
      </c>
      <c r="E21" s="415">
        <v>2</v>
      </c>
      <c r="F21" s="414">
        <v>30</v>
      </c>
      <c r="G21" s="416">
        <f t="shared" si="0"/>
        <v>1080</v>
      </c>
      <c r="H21" s="417"/>
      <c r="I21" s="414"/>
      <c r="J21" s="418">
        <f t="shared" si="1"/>
        <v>0</v>
      </c>
      <c r="K21" s="418">
        <f t="shared" si="2"/>
        <v>1080</v>
      </c>
    </row>
    <row r="22" spans="1:11" ht="21.75" customHeight="1" thickBot="1">
      <c r="A22" s="425"/>
      <c r="B22" s="426" t="s">
        <v>3</v>
      </c>
      <c r="C22" s="413" t="s">
        <v>101</v>
      </c>
      <c r="D22" s="414">
        <v>5</v>
      </c>
      <c r="E22" s="415">
        <v>3</v>
      </c>
      <c r="F22" s="414">
        <v>30</v>
      </c>
      <c r="G22" s="416">
        <f t="shared" si="0"/>
        <v>1620</v>
      </c>
      <c r="H22" s="417"/>
      <c r="I22" s="414"/>
      <c r="J22" s="418">
        <f t="shared" si="1"/>
        <v>0</v>
      </c>
      <c r="K22" s="418">
        <f t="shared" si="2"/>
        <v>1620</v>
      </c>
    </row>
    <row r="23" spans="1:11" ht="21.75" customHeight="1">
      <c r="A23" s="411" t="s">
        <v>4</v>
      </c>
      <c r="B23" s="427" t="s">
        <v>5</v>
      </c>
      <c r="C23" s="428" t="s">
        <v>101</v>
      </c>
      <c r="D23" s="429">
        <v>5</v>
      </c>
      <c r="E23" s="430">
        <v>3</v>
      </c>
      <c r="F23" s="429">
        <v>30</v>
      </c>
      <c r="G23" s="431">
        <f t="shared" si="0"/>
        <v>1620</v>
      </c>
      <c r="H23" s="432"/>
      <c r="I23" s="429"/>
      <c r="J23" s="433">
        <f t="shared" si="1"/>
        <v>0</v>
      </c>
      <c r="K23" s="433">
        <f t="shared" si="2"/>
        <v>1620</v>
      </c>
    </row>
    <row r="24" spans="1:11" ht="21.75" customHeight="1" thickBot="1">
      <c r="A24" s="425"/>
      <c r="B24" s="426" t="s">
        <v>6</v>
      </c>
      <c r="C24" s="413" t="s">
        <v>101</v>
      </c>
      <c r="D24" s="414">
        <v>5</v>
      </c>
      <c r="E24" s="415">
        <v>3</v>
      </c>
      <c r="F24" s="414">
        <v>30</v>
      </c>
      <c r="G24" s="416">
        <f t="shared" si="0"/>
        <v>1620</v>
      </c>
      <c r="H24" s="417"/>
      <c r="I24" s="414"/>
      <c r="J24" s="418">
        <f t="shared" si="1"/>
        <v>0</v>
      </c>
      <c r="K24" s="418">
        <f t="shared" si="2"/>
        <v>1620</v>
      </c>
    </row>
    <row r="25" spans="1:11" ht="21.75" customHeight="1">
      <c r="A25" s="411" t="s">
        <v>7</v>
      </c>
      <c r="B25" s="427" t="s">
        <v>8</v>
      </c>
      <c r="C25" s="428" t="s">
        <v>101</v>
      </c>
      <c r="D25" s="429">
        <v>5</v>
      </c>
      <c r="E25" s="430">
        <v>3</v>
      </c>
      <c r="F25" s="429">
        <v>30</v>
      </c>
      <c r="G25" s="431">
        <f t="shared" si="0"/>
        <v>1620</v>
      </c>
      <c r="H25" s="432"/>
      <c r="I25" s="429"/>
      <c r="J25" s="433">
        <f t="shared" si="1"/>
        <v>0</v>
      </c>
      <c r="K25" s="433">
        <f t="shared" si="2"/>
        <v>1620</v>
      </c>
    </row>
    <row r="26" spans="1:11" ht="21.75" customHeight="1" thickBot="1">
      <c r="A26" s="425"/>
      <c r="B26" s="426" t="s">
        <v>9</v>
      </c>
      <c r="C26" s="413" t="s">
        <v>101</v>
      </c>
      <c r="D26" s="414">
        <v>5</v>
      </c>
      <c r="E26" s="415">
        <v>2</v>
      </c>
      <c r="F26" s="414">
        <v>30</v>
      </c>
      <c r="G26" s="416">
        <f t="shared" si="0"/>
        <v>1080</v>
      </c>
      <c r="H26" s="417"/>
      <c r="I26" s="414"/>
      <c r="J26" s="418">
        <f t="shared" si="1"/>
        <v>0</v>
      </c>
      <c r="K26" s="418">
        <f t="shared" si="2"/>
        <v>1080</v>
      </c>
    </row>
    <row r="27" spans="1:11" ht="21.75" customHeight="1">
      <c r="A27" s="411" t="s">
        <v>10</v>
      </c>
      <c r="B27" s="427" t="s">
        <v>11</v>
      </c>
      <c r="C27" s="428" t="s">
        <v>101</v>
      </c>
      <c r="D27" s="429">
        <v>5</v>
      </c>
      <c r="E27" s="430">
        <v>3</v>
      </c>
      <c r="F27" s="429">
        <v>30</v>
      </c>
      <c r="G27" s="431">
        <f t="shared" si="0"/>
        <v>1620</v>
      </c>
      <c r="H27" s="432"/>
      <c r="I27" s="429"/>
      <c r="J27" s="433">
        <f t="shared" si="1"/>
        <v>0</v>
      </c>
      <c r="K27" s="433">
        <f t="shared" si="2"/>
        <v>1620</v>
      </c>
    </row>
    <row r="28" spans="1:11" ht="21.75" customHeight="1">
      <c r="A28" s="425"/>
      <c r="B28" s="426" t="s">
        <v>12</v>
      </c>
      <c r="C28" s="413" t="s">
        <v>101</v>
      </c>
      <c r="D28" s="414">
        <v>5</v>
      </c>
      <c r="E28" s="415">
        <v>2</v>
      </c>
      <c r="F28" s="414">
        <v>30</v>
      </c>
      <c r="G28" s="416">
        <f t="shared" si="0"/>
        <v>1080</v>
      </c>
      <c r="H28" s="417"/>
      <c r="I28" s="414"/>
      <c r="J28" s="418">
        <f t="shared" si="1"/>
        <v>0</v>
      </c>
      <c r="K28" s="418">
        <f t="shared" si="2"/>
        <v>1080</v>
      </c>
    </row>
    <row r="29" spans="1:11" ht="21.75" customHeight="1" thickBot="1">
      <c r="A29" s="39"/>
      <c r="B29" s="146" t="s">
        <v>13</v>
      </c>
      <c r="C29" s="419" t="s">
        <v>101</v>
      </c>
      <c r="D29" s="420">
        <v>5</v>
      </c>
      <c r="E29" s="421">
        <v>3</v>
      </c>
      <c r="F29" s="420">
        <v>30</v>
      </c>
      <c r="G29" s="422">
        <f t="shared" si="0"/>
        <v>1620</v>
      </c>
      <c r="H29" s="423"/>
      <c r="I29" s="420"/>
      <c r="J29" s="424">
        <f t="shared" si="1"/>
        <v>0</v>
      </c>
      <c r="K29" s="424">
        <f t="shared" si="2"/>
        <v>1620</v>
      </c>
    </row>
    <row r="30" spans="1:11" ht="21.75" customHeight="1">
      <c r="A30" s="425" t="s">
        <v>14</v>
      </c>
      <c r="B30" s="426" t="s">
        <v>15</v>
      </c>
      <c r="C30" s="413" t="s">
        <v>101</v>
      </c>
      <c r="D30" s="414">
        <v>5</v>
      </c>
      <c r="E30" s="415">
        <v>3</v>
      </c>
      <c r="F30" s="414">
        <v>30</v>
      </c>
      <c r="G30" s="416">
        <f t="shared" si="0"/>
        <v>1620</v>
      </c>
      <c r="H30" s="417"/>
      <c r="I30" s="414"/>
      <c r="J30" s="418">
        <f t="shared" si="1"/>
        <v>0</v>
      </c>
      <c r="K30" s="418">
        <f t="shared" si="2"/>
        <v>1620</v>
      </c>
    </row>
    <row r="31" spans="1:11" ht="21.75" customHeight="1" thickBot="1">
      <c r="A31" s="39"/>
      <c r="B31" s="146" t="s">
        <v>16</v>
      </c>
      <c r="C31" s="419" t="s">
        <v>101</v>
      </c>
      <c r="D31" s="420">
        <v>5</v>
      </c>
      <c r="E31" s="421">
        <v>2</v>
      </c>
      <c r="F31" s="420">
        <v>30</v>
      </c>
      <c r="G31" s="422">
        <f t="shared" si="0"/>
        <v>1080</v>
      </c>
      <c r="H31" s="423"/>
      <c r="I31" s="420"/>
      <c r="J31" s="424">
        <f t="shared" si="1"/>
        <v>0</v>
      </c>
      <c r="K31" s="424">
        <f t="shared" si="2"/>
        <v>1080</v>
      </c>
    </row>
    <row r="32" spans="1:11" ht="21.75" customHeight="1" thickBot="1">
      <c r="A32" s="39" t="s">
        <v>187</v>
      </c>
      <c r="B32" s="158"/>
      <c r="C32" s="434"/>
      <c r="D32" s="434"/>
      <c r="E32" s="435">
        <f>SUM(E6:E31)</f>
        <v>67</v>
      </c>
      <c r="F32" s="436"/>
      <c r="G32" s="422">
        <f>SUM(G6:G31)</f>
        <v>36180</v>
      </c>
      <c r="H32" s="437">
        <f>SUM(H6:H31)</f>
        <v>0</v>
      </c>
      <c r="I32" s="434"/>
      <c r="J32" s="424">
        <f>SUM(J6:J31)</f>
        <v>0</v>
      </c>
      <c r="K32" s="424">
        <f>SUM(K6:K31)</f>
        <v>36180</v>
      </c>
    </row>
  </sheetData>
  <sheetProtection password="CC54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defaultGridColor="0" zoomScale="85" zoomScaleNormal="85" colorId="37" workbookViewId="0" topLeftCell="A1">
      <selection activeCell="A1" sqref="A1"/>
    </sheetView>
  </sheetViews>
  <sheetFormatPr defaultColWidth="11.00390625" defaultRowHeight="12" customHeight="1"/>
  <cols>
    <col min="1" max="1" width="10.125" style="4" customWidth="1"/>
    <col min="2" max="2" width="8.875" style="4" customWidth="1"/>
    <col min="3" max="253" width="8.25390625" style="4" customWidth="1"/>
    <col min="254" max="16384" width="10.75390625" style="4" customWidth="1"/>
  </cols>
  <sheetData>
    <row r="1" spans="1:10" ht="18.75" customHeight="1">
      <c r="A1" s="41" t="s">
        <v>174</v>
      </c>
      <c r="B1" s="5"/>
      <c r="C1" s="5"/>
      <c r="E1" s="5"/>
      <c r="F1" s="6" t="s">
        <v>102</v>
      </c>
      <c r="G1" s="5"/>
      <c r="H1" s="5"/>
      <c r="I1" s="5"/>
      <c r="J1" s="5"/>
    </row>
    <row r="2" spans="1:10" ht="12" customHeight="1">
      <c r="A2" s="41" t="s">
        <v>176</v>
      </c>
      <c r="B2" s="5"/>
      <c r="C2" s="5"/>
      <c r="E2" s="5"/>
      <c r="F2" s="131" t="s">
        <v>103</v>
      </c>
      <c r="G2" s="5"/>
      <c r="H2" s="5"/>
      <c r="I2" s="5"/>
      <c r="J2" s="5"/>
    </row>
    <row r="3" spans="1:10" ht="19.5" customHeight="1" thickBot="1">
      <c r="A3"/>
      <c r="B3" s="5"/>
      <c r="C3" s="5"/>
      <c r="E3" s="5"/>
      <c r="F3" s="5"/>
      <c r="G3" s="5"/>
      <c r="H3" s="5"/>
      <c r="I3" s="5"/>
      <c r="J3" s="5"/>
    </row>
    <row r="4" spans="1:12" ht="14.25" customHeight="1">
      <c r="A4" s="132"/>
      <c r="B4" s="133"/>
      <c r="C4" s="134"/>
      <c r="D4" s="135"/>
      <c r="E4" s="134"/>
      <c r="F4" s="134"/>
      <c r="G4" s="136" t="s">
        <v>104</v>
      </c>
      <c r="H4" s="136" t="s">
        <v>105</v>
      </c>
      <c r="I4" s="134"/>
      <c r="J4" s="133"/>
      <c r="K4" s="137" t="s">
        <v>106</v>
      </c>
      <c r="L4" s="138"/>
    </row>
    <row r="5" spans="1:12" ht="19.5" customHeight="1" thickBot="1">
      <c r="A5" s="139" t="s">
        <v>179</v>
      </c>
      <c r="B5" s="140" t="s">
        <v>180</v>
      </c>
      <c r="C5" s="141" t="s">
        <v>107</v>
      </c>
      <c r="D5" s="142" t="s">
        <v>108</v>
      </c>
      <c r="E5" s="142" t="s">
        <v>109</v>
      </c>
      <c r="F5" s="142" t="s">
        <v>110</v>
      </c>
      <c r="G5" s="142" t="s">
        <v>111</v>
      </c>
      <c r="H5" s="143" t="s">
        <v>112</v>
      </c>
      <c r="I5" s="142" t="s">
        <v>113</v>
      </c>
      <c r="J5" s="144" t="s">
        <v>187</v>
      </c>
      <c r="K5" s="145" t="s">
        <v>67</v>
      </c>
      <c r="L5" s="146" t="s">
        <v>189</v>
      </c>
    </row>
    <row r="6" spans="1:12" ht="12" customHeight="1">
      <c r="A6" s="22" t="s">
        <v>191</v>
      </c>
      <c r="B6" s="147" t="s">
        <v>192</v>
      </c>
      <c r="C6" s="129"/>
      <c r="D6" s="104"/>
      <c r="E6" s="104"/>
      <c r="F6" s="104"/>
      <c r="G6" s="104"/>
      <c r="H6" s="104"/>
      <c r="I6" s="104"/>
      <c r="J6" s="148">
        <f aca="true" t="shared" si="0" ref="J6:J32">SUM(C6:I6)</f>
        <v>0</v>
      </c>
      <c r="K6" s="59"/>
      <c r="L6" s="149"/>
    </row>
    <row r="7" spans="1:12" ht="12" customHeight="1" thickBot="1">
      <c r="A7" s="28"/>
      <c r="B7" s="79" t="s">
        <v>193</v>
      </c>
      <c r="C7" s="128"/>
      <c r="D7" s="107"/>
      <c r="E7" s="107"/>
      <c r="F7" s="107"/>
      <c r="G7" s="107"/>
      <c r="H7" s="107"/>
      <c r="I7" s="107"/>
      <c r="J7" s="150">
        <f t="shared" si="0"/>
        <v>0</v>
      </c>
      <c r="K7" s="151"/>
      <c r="L7" s="152"/>
    </row>
    <row r="8" spans="1:12" ht="12" customHeight="1">
      <c r="A8" s="32" t="s">
        <v>194</v>
      </c>
      <c r="B8" s="153" t="s">
        <v>195</v>
      </c>
      <c r="C8" s="125"/>
      <c r="D8" s="86"/>
      <c r="E8" s="86"/>
      <c r="F8" s="86"/>
      <c r="G8" s="86"/>
      <c r="H8" s="86"/>
      <c r="I8" s="86"/>
      <c r="J8" s="148">
        <f t="shared" si="0"/>
        <v>0</v>
      </c>
      <c r="K8" s="59"/>
      <c r="L8" s="149"/>
    </row>
    <row r="9" spans="1:12" ht="12" customHeight="1" thickBot="1">
      <c r="A9" s="28"/>
      <c r="B9" s="79" t="s">
        <v>196</v>
      </c>
      <c r="C9" s="128"/>
      <c r="D9" s="107"/>
      <c r="E9" s="107"/>
      <c r="F9" s="107"/>
      <c r="G9" s="107"/>
      <c r="H9" s="107"/>
      <c r="I9" s="107"/>
      <c r="J9" s="150">
        <f t="shared" si="0"/>
        <v>0</v>
      </c>
      <c r="K9" s="151"/>
      <c r="L9" s="152"/>
    </row>
    <row r="10" spans="1:12" ht="12" customHeight="1">
      <c r="A10" s="32" t="s">
        <v>197</v>
      </c>
      <c r="B10" s="153" t="s">
        <v>198</v>
      </c>
      <c r="C10" s="125"/>
      <c r="D10" s="86"/>
      <c r="E10" s="86"/>
      <c r="F10" s="86"/>
      <c r="G10" s="86"/>
      <c r="H10" s="86"/>
      <c r="I10" s="86"/>
      <c r="J10" s="148">
        <f t="shared" si="0"/>
        <v>0</v>
      </c>
      <c r="K10" s="59"/>
      <c r="L10" s="149"/>
    </row>
    <row r="11" spans="1:12" ht="12" customHeight="1" thickBot="1">
      <c r="A11" s="32"/>
      <c r="B11" s="153" t="s">
        <v>199</v>
      </c>
      <c r="C11" s="125"/>
      <c r="D11" s="86"/>
      <c r="E11" s="86"/>
      <c r="F11" s="86"/>
      <c r="G11" s="86"/>
      <c r="H11" s="86"/>
      <c r="I11" s="86"/>
      <c r="J11" s="148">
        <f t="shared" si="0"/>
        <v>0</v>
      </c>
      <c r="K11" s="59"/>
      <c r="L11" s="149"/>
    </row>
    <row r="12" spans="1:12" ht="12" customHeight="1">
      <c r="A12" s="22" t="s">
        <v>200</v>
      </c>
      <c r="B12" s="154" t="s">
        <v>201</v>
      </c>
      <c r="C12" s="129"/>
      <c r="D12" s="104"/>
      <c r="E12" s="104"/>
      <c r="F12" s="104"/>
      <c r="G12" s="104"/>
      <c r="H12" s="104"/>
      <c r="I12" s="104"/>
      <c r="J12" s="155">
        <f t="shared" si="0"/>
        <v>0</v>
      </c>
      <c r="K12" s="156"/>
      <c r="L12" s="157"/>
    </row>
    <row r="13" spans="1:12" ht="12" customHeight="1" thickBot="1">
      <c r="A13" s="32"/>
      <c r="B13" s="153" t="s">
        <v>202</v>
      </c>
      <c r="C13" s="125"/>
      <c r="D13" s="86"/>
      <c r="E13" s="86"/>
      <c r="F13" s="86"/>
      <c r="G13" s="86"/>
      <c r="H13" s="86"/>
      <c r="I13" s="86"/>
      <c r="J13" s="148">
        <f t="shared" si="0"/>
        <v>0</v>
      </c>
      <c r="K13" s="59"/>
      <c r="L13" s="149"/>
    </row>
    <row r="14" spans="1:12" ht="12" customHeight="1">
      <c r="A14" s="22" t="s">
        <v>203</v>
      </c>
      <c r="B14" s="154" t="s">
        <v>204</v>
      </c>
      <c r="C14" s="129"/>
      <c r="D14" s="104"/>
      <c r="E14" s="104"/>
      <c r="F14" s="104"/>
      <c r="G14" s="104"/>
      <c r="H14" s="104"/>
      <c r="I14" s="104"/>
      <c r="J14" s="155">
        <f t="shared" si="0"/>
        <v>0</v>
      </c>
      <c r="K14" s="156"/>
      <c r="L14" s="157"/>
    </row>
    <row r="15" spans="1:12" ht="12" customHeight="1" thickBot="1">
      <c r="A15" s="32"/>
      <c r="B15" s="153" t="s">
        <v>205</v>
      </c>
      <c r="C15" s="125"/>
      <c r="D15" s="86"/>
      <c r="E15" s="86"/>
      <c r="F15" s="86"/>
      <c r="G15" s="86"/>
      <c r="H15" s="86"/>
      <c r="I15" s="86"/>
      <c r="J15" s="148">
        <f t="shared" si="0"/>
        <v>0</v>
      </c>
      <c r="K15" s="59"/>
      <c r="L15" s="149"/>
    </row>
    <row r="16" spans="1:12" ht="12" customHeight="1">
      <c r="A16" s="22" t="s">
        <v>206</v>
      </c>
      <c r="B16" s="154" t="s">
        <v>207</v>
      </c>
      <c r="C16" s="129"/>
      <c r="D16" s="104"/>
      <c r="E16" s="104"/>
      <c r="F16" s="104"/>
      <c r="G16" s="104"/>
      <c r="H16" s="104"/>
      <c r="I16" s="104"/>
      <c r="J16" s="155">
        <f t="shared" si="0"/>
        <v>0</v>
      </c>
      <c r="K16" s="156"/>
      <c r="L16" s="157"/>
    </row>
    <row r="17" spans="1:12" ht="12" customHeight="1">
      <c r="A17" s="32"/>
      <c r="B17" s="153" t="s">
        <v>208</v>
      </c>
      <c r="C17" s="125"/>
      <c r="D17" s="86"/>
      <c r="E17" s="86"/>
      <c r="F17" s="86"/>
      <c r="G17" s="86"/>
      <c r="H17" s="86"/>
      <c r="I17" s="86"/>
      <c r="J17" s="148">
        <f t="shared" si="0"/>
        <v>0</v>
      </c>
      <c r="K17" s="59"/>
      <c r="L17" s="149"/>
    </row>
    <row r="18" spans="1:12" ht="12" customHeight="1" thickBot="1">
      <c r="A18" s="28"/>
      <c r="B18" s="79" t="s">
        <v>209</v>
      </c>
      <c r="C18" s="128"/>
      <c r="D18" s="107"/>
      <c r="E18" s="107"/>
      <c r="F18" s="107"/>
      <c r="G18" s="107"/>
      <c r="H18" s="107"/>
      <c r="I18" s="107"/>
      <c r="J18" s="150">
        <f t="shared" si="0"/>
        <v>0</v>
      </c>
      <c r="K18" s="151"/>
      <c r="L18" s="152"/>
    </row>
    <row r="19" spans="1:12" ht="12" customHeight="1">
      <c r="A19" s="32" t="s">
        <v>210</v>
      </c>
      <c r="B19" s="153" t="s">
        <v>211</v>
      </c>
      <c r="C19" s="125"/>
      <c r="D19" s="86"/>
      <c r="E19" s="86"/>
      <c r="F19" s="86"/>
      <c r="G19" s="86"/>
      <c r="H19" s="86"/>
      <c r="I19" s="86"/>
      <c r="J19" s="148">
        <f t="shared" si="0"/>
        <v>0</v>
      </c>
      <c r="K19" s="59"/>
      <c r="L19" s="149"/>
    </row>
    <row r="20" spans="1:12" ht="12" customHeight="1" thickBot="1">
      <c r="A20" s="28"/>
      <c r="B20" s="79" t="s">
        <v>0</v>
      </c>
      <c r="C20" s="128"/>
      <c r="D20" s="107"/>
      <c r="E20" s="107"/>
      <c r="F20" s="107"/>
      <c r="G20" s="107"/>
      <c r="H20" s="107"/>
      <c r="I20" s="107"/>
      <c r="J20" s="150">
        <f t="shared" si="0"/>
        <v>0</v>
      </c>
      <c r="K20" s="151"/>
      <c r="L20" s="152"/>
    </row>
    <row r="21" spans="1:12" ht="12" customHeight="1">
      <c r="A21" s="32" t="s">
        <v>1</v>
      </c>
      <c r="B21" s="153" t="s">
        <v>2</v>
      </c>
      <c r="C21" s="125"/>
      <c r="D21" s="86"/>
      <c r="E21" s="86"/>
      <c r="F21" s="86"/>
      <c r="G21" s="86"/>
      <c r="H21" s="86"/>
      <c r="I21" s="86"/>
      <c r="J21" s="148">
        <f t="shared" si="0"/>
        <v>0</v>
      </c>
      <c r="K21" s="59"/>
      <c r="L21" s="149"/>
    </row>
    <row r="22" spans="1:12" ht="12" customHeight="1" thickBot="1">
      <c r="A22" s="32"/>
      <c r="B22" s="153" t="s">
        <v>3</v>
      </c>
      <c r="C22" s="125"/>
      <c r="D22" s="86"/>
      <c r="E22" s="86"/>
      <c r="F22" s="86"/>
      <c r="G22" s="86"/>
      <c r="H22" s="86"/>
      <c r="I22" s="86"/>
      <c r="J22" s="148">
        <f t="shared" si="0"/>
        <v>0</v>
      </c>
      <c r="K22" s="59"/>
      <c r="L22" s="149"/>
    </row>
    <row r="23" spans="1:12" ht="12" customHeight="1">
      <c r="A23" s="22" t="s">
        <v>4</v>
      </c>
      <c r="B23" s="154" t="s">
        <v>5</v>
      </c>
      <c r="C23" s="129"/>
      <c r="D23" s="104"/>
      <c r="E23" s="104"/>
      <c r="F23" s="104"/>
      <c r="G23" s="104"/>
      <c r="H23" s="104"/>
      <c r="I23" s="104"/>
      <c r="J23" s="155">
        <f t="shared" si="0"/>
        <v>0</v>
      </c>
      <c r="K23" s="156"/>
      <c r="L23" s="157"/>
    </row>
    <row r="24" spans="1:12" ht="12" customHeight="1" thickBot="1">
      <c r="A24" s="32"/>
      <c r="B24" s="153" t="s">
        <v>6</v>
      </c>
      <c r="C24" s="125"/>
      <c r="D24" s="86"/>
      <c r="E24" s="86"/>
      <c r="F24" s="86"/>
      <c r="G24" s="86"/>
      <c r="H24" s="86"/>
      <c r="I24" s="86"/>
      <c r="J24" s="148">
        <f t="shared" si="0"/>
        <v>0</v>
      </c>
      <c r="K24" s="59"/>
      <c r="L24" s="149"/>
    </row>
    <row r="25" spans="1:12" ht="12" customHeight="1">
      <c r="A25" s="22" t="s">
        <v>7</v>
      </c>
      <c r="B25" s="154" t="s">
        <v>8</v>
      </c>
      <c r="C25" s="129"/>
      <c r="D25" s="104"/>
      <c r="E25" s="104"/>
      <c r="F25" s="104"/>
      <c r="G25" s="104"/>
      <c r="H25" s="104"/>
      <c r="I25" s="104"/>
      <c r="J25" s="155">
        <f t="shared" si="0"/>
        <v>0</v>
      </c>
      <c r="K25" s="156"/>
      <c r="L25" s="157"/>
    </row>
    <row r="26" spans="1:12" ht="12" customHeight="1" thickBot="1">
      <c r="A26" s="32"/>
      <c r="B26" s="153" t="s">
        <v>9</v>
      </c>
      <c r="C26" s="125"/>
      <c r="D26" s="86"/>
      <c r="E26" s="86"/>
      <c r="F26" s="86"/>
      <c r="G26" s="86"/>
      <c r="H26" s="86"/>
      <c r="I26" s="86"/>
      <c r="J26" s="148">
        <f t="shared" si="0"/>
        <v>0</v>
      </c>
      <c r="K26" s="59"/>
      <c r="L26" s="149"/>
    </row>
    <row r="27" spans="1:12" ht="12" customHeight="1">
      <c r="A27" s="22" t="s">
        <v>10</v>
      </c>
      <c r="B27" s="154" t="s">
        <v>11</v>
      </c>
      <c r="C27" s="129"/>
      <c r="D27" s="104"/>
      <c r="E27" s="104"/>
      <c r="F27" s="104"/>
      <c r="G27" s="104"/>
      <c r="H27" s="104"/>
      <c r="I27" s="104"/>
      <c r="J27" s="155">
        <f t="shared" si="0"/>
        <v>0</v>
      </c>
      <c r="K27" s="156"/>
      <c r="L27" s="157"/>
    </row>
    <row r="28" spans="1:12" ht="12" customHeight="1">
      <c r="A28" s="32"/>
      <c r="B28" s="153" t="s">
        <v>12</v>
      </c>
      <c r="C28" s="125"/>
      <c r="D28" s="86"/>
      <c r="E28" s="86"/>
      <c r="F28" s="86"/>
      <c r="G28" s="86"/>
      <c r="H28" s="86"/>
      <c r="I28" s="86"/>
      <c r="J28" s="148">
        <f t="shared" si="0"/>
        <v>0</v>
      </c>
      <c r="K28" s="59"/>
      <c r="L28" s="149"/>
    </row>
    <row r="29" spans="1:12" ht="12" customHeight="1" thickBot="1">
      <c r="A29" s="28"/>
      <c r="B29" s="79" t="s">
        <v>13</v>
      </c>
      <c r="C29" s="128"/>
      <c r="D29" s="107"/>
      <c r="E29" s="107"/>
      <c r="F29" s="107"/>
      <c r="G29" s="107"/>
      <c r="H29" s="107"/>
      <c r="I29" s="107"/>
      <c r="J29" s="150">
        <f t="shared" si="0"/>
        <v>0</v>
      </c>
      <c r="K29" s="151"/>
      <c r="L29" s="152"/>
    </row>
    <row r="30" spans="1:12" ht="12" customHeight="1">
      <c r="A30" s="32" t="s">
        <v>14</v>
      </c>
      <c r="B30" s="153" t="s">
        <v>15</v>
      </c>
      <c r="C30" s="125"/>
      <c r="D30" s="86"/>
      <c r="E30" s="86"/>
      <c r="F30" s="86"/>
      <c r="G30" s="86"/>
      <c r="H30" s="86"/>
      <c r="I30" s="86"/>
      <c r="J30" s="148">
        <f t="shared" si="0"/>
        <v>0</v>
      </c>
      <c r="K30" s="59"/>
      <c r="L30" s="149"/>
    </row>
    <row r="31" spans="1:12" ht="12" customHeight="1" thickBot="1">
      <c r="A31" s="28"/>
      <c r="B31" s="79" t="s">
        <v>16</v>
      </c>
      <c r="C31" s="128"/>
      <c r="D31" s="107"/>
      <c r="E31" s="107"/>
      <c r="F31" s="107"/>
      <c r="G31" s="107"/>
      <c r="H31" s="107"/>
      <c r="I31" s="107"/>
      <c r="J31" s="150">
        <f t="shared" si="0"/>
        <v>0</v>
      </c>
      <c r="K31" s="151"/>
      <c r="L31" s="152"/>
    </row>
    <row r="32" spans="1:12" ht="12" customHeight="1" thickBot="1">
      <c r="A32" s="39" t="s">
        <v>187</v>
      </c>
      <c r="B32" s="158"/>
      <c r="C32" s="159">
        <f aca="true" t="shared" si="1" ref="C32:I32">SUM(C6:C31)</f>
        <v>0</v>
      </c>
      <c r="D32" s="160">
        <f t="shared" si="1"/>
        <v>0</v>
      </c>
      <c r="E32" s="160">
        <f t="shared" si="1"/>
        <v>0</v>
      </c>
      <c r="F32" s="160">
        <f t="shared" si="1"/>
        <v>0</v>
      </c>
      <c r="G32" s="160">
        <f t="shared" si="1"/>
        <v>0</v>
      </c>
      <c r="H32" s="160">
        <f t="shared" si="1"/>
        <v>0</v>
      </c>
      <c r="I32" s="160">
        <f t="shared" si="1"/>
        <v>0</v>
      </c>
      <c r="J32" s="150">
        <f t="shared" si="0"/>
        <v>0</v>
      </c>
      <c r="K32" s="161">
        <f>SUM(K6:K31)</f>
        <v>0</v>
      </c>
      <c r="L32" s="162">
        <f>SUM(L6:L31)</f>
        <v>0</v>
      </c>
    </row>
    <row r="33" spans="1:10" ht="12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8" customHeight="1">
      <c r="A34" s="5"/>
      <c r="B34" s="5"/>
      <c r="C34" s="5"/>
      <c r="E34" s="5"/>
      <c r="F34" s="6" t="s">
        <v>114</v>
      </c>
      <c r="G34" s="5"/>
      <c r="H34" s="5"/>
      <c r="I34" s="5"/>
      <c r="J34" s="5"/>
    </row>
    <row r="35" spans="1:10" ht="12" customHeight="1">
      <c r="A35" s="5"/>
      <c r="B35" s="5"/>
      <c r="C35" s="5"/>
      <c r="E35" s="5"/>
      <c r="F35" s="131" t="s">
        <v>103</v>
      </c>
      <c r="G35" s="5"/>
      <c r="H35" s="5"/>
      <c r="I35" s="5"/>
      <c r="J35" s="5"/>
    </row>
    <row r="36" spans="1:10" ht="12" customHeight="1" thickBot="1">
      <c r="A36" s="5"/>
      <c r="B36" s="5"/>
      <c r="C36" s="5"/>
      <c r="E36" s="5"/>
      <c r="F36" s="6"/>
      <c r="G36" s="5"/>
      <c r="H36" s="5"/>
      <c r="I36" s="5"/>
      <c r="J36" s="5"/>
    </row>
    <row r="37" spans="1:12" ht="14.25" customHeight="1">
      <c r="A37" s="132"/>
      <c r="B37" s="133"/>
      <c r="C37" s="134"/>
      <c r="D37" s="135"/>
      <c r="E37" s="134"/>
      <c r="F37" s="134"/>
      <c r="G37" s="136" t="s">
        <v>104</v>
      </c>
      <c r="H37" s="136" t="s">
        <v>105</v>
      </c>
      <c r="I37" s="134"/>
      <c r="J37" s="133"/>
      <c r="K37" s="137" t="s">
        <v>106</v>
      </c>
      <c r="L37" s="138"/>
    </row>
    <row r="38" spans="1:12" ht="19.5" customHeight="1" thickBot="1">
      <c r="A38" s="139" t="s">
        <v>179</v>
      </c>
      <c r="B38" s="140" t="s">
        <v>180</v>
      </c>
      <c r="C38" s="141" t="s">
        <v>107</v>
      </c>
      <c r="D38" s="142" t="s">
        <v>108</v>
      </c>
      <c r="E38" s="142" t="s">
        <v>109</v>
      </c>
      <c r="F38" s="142" t="s">
        <v>110</v>
      </c>
      <c r="G38" s="142" t="s">
        <v>111</v>
      </c>
      <c r="H38" s="143" t="s">
        <v>112</v>
      </c>
      <c r="I38" s="142" t="s">
        <v>113</v>
      </c>
      <c r="J38" s="144" t="s">
        <v>187</v>
      </c>
      <c r="K38" s="145" t="s">
        <v>67</v>
      </c>
      <c r="L38" s="146" t="s">
        <v>189</v>
      </c>
    </row>
    <row r="39" spans="1:12" ht="12" customHeight="1">
      <c r="A39" s="22" t="s">
        <v>191</v>
      </c>
      <c r="B39" s="147" t="s">
        <v>192</v>
      </c>
      <c r="C39" s="129"/>
      <c r="D39" s="104"/>
      <c r="E39" s="104"/>
      <c r="F39" s="104"/>
      <c r="G39" s="104"/>
      <c r="H39" s="104"/>
      <c r="I39" s="104"/>
      <c r="J39" s="148">
        <f aca="true" t="shared" si="2" ref="J39:J65">SUM(C39:I39)</f>
        <v>0</v>
      </c>
      <c r="K39" s="59"/>
      <c r="L39" s="149"/>
    </row>
    <row r="40" spans="1:12" ht="12" customHeight="1" thickBot="1">
      <c r="A40" s="28"/>
      <c r="B40" s="79" t="s">
        <v>193</v>
      </c>
      <c r="C40" s="128"/>
      <c r="D40" s="107"/>
      <c r="E40" s="107"/>
      <c r="F40" s="107"/>
      <c r="G40" s="107"/>
      <c r="H40" s="107"/>
      <c r="I40" s="107"/>
      <c r="J40" s="150">
        <f t="shared" si="2"/>
        <v>0</v>
      </c>
      <c r="K40" s="151"/>
      <c r="L40" s="152"/>
    </row>
    <row r="41" spans="1:12" ht="12" customHeight="1">
      <c r="A41" s="32" t="s">
        <v>194</v>
      </c>
      <c r="B41" s="153" t="s">
        <v>195</v>
      </c>
      <c r="C41" s="125"/>
      <c r="D41" s="86"/>
      <c r="E41" s="86"/>
      <c r="F41" s="86"/>
      <c r="G41" s="86"/>
      <c r="H41" s="86"/>
      <c r="I41" s="86"/>
      <c r="J41" s="148">
        <f t="shared" si="2"/>
        <v>0</v>
      </c>
      <c r="K41" s="59"/>
      <c r="L41" s="149"/>
    </row>
    <row r="42" spans="1:12" ht="12" customHeight="1" thickBot="1">
      <c r="A42" s="28"/>
      <c r="B42" s="79" t="s">
        <v>196</v>
      </c>
      <c r="C42" s="128"/>
      <c r="D42" s="107"/>
      <c r="E42" s="107"/>
      <c r="F42" s="107"/>
      <c r="G42" s="107"/>
      <c r="H42" s="107"/>
      <c r="I42" s="107"/>
      <c r="J42" s="150">
        <f t="shared" si="2"/>
        <v>0</v>
      </c>
      <c r="K42" s="151"/>
      <c r="L42" s="152"/>
    </row>
    <row r="43" spans="1:12" ht="12" customHeight="1">
      <c r="A43" s="32" t="s">
        <v>197</v>
      </c>
      <c r="B43" s="153" t="s">
        <v>198</v>
      </c>
      <c r="C43" s="125"/>
      <c r="D43" s="86"/>
      <c r="E43" s="86"/>
      <c r="F43" s="86"/>
      <c r="G43" s="86"/>
      <c r="H43" s="86"/>
      <c r="I43" s="86"/>
      <c r="J43" s="148">
        <f t="shared" si="2"/>
        <v>0</v>
      </c>
      <c r="K43" s="59"/>
      <c r="L43" s="149"/>
    </row>
    <row r="44" spans="1:12" ht="12" customHeight="1" thickBot="1">
      <c r="A44" s="32"/>
      <c r="B44" s="153" t="s">
        <v>199</v>
      </c>
      <c r="C44" s="125"/>
      <c r="D44" s="86"/>
      <c r="E44" s="86"/>
      <c r="F44" s="86"/>
      <c r="G44" s="86"/>
      <c r="H44" s="86"/>
      <c r="I44" s="86"/>
      <c r="J44" s="148">
        <f t="shared" si="2"/>
        <v>0</v>
      </c>
      <c r="K44" s="59"/>
      <c r="L44" s="149"/>
    </row>
    <row r="45" spans="1:12" ht="12" customHeight="1">
      <c r="A45" s="22" t="s">
        <v>200</v>
      </c>
      <c r="B45" s="154" t="s">
        <v>201</v>
      </c>
      <c r="C45" s="129"/>
      <c r="D45" s="104"/>
      <c r="E45" s="104"/>
      <c r="F45" s="104"/>
      <c r="G45" s="104"/>
      <c r="H45" s="104"/>
      <c r="I45" s="104"/>
      <c r="J45" s="155">
        <f t="shared" si="2"/>
        <v>0</v>
      </c>
      <c r="K45" s="156"/>
      <c r="L45" s="157"/>
    </row>
    <row r="46" spans="1:12" ht="12" customHeight="1" thickBot="1">
      <c r="A46" s="32"/>
      <c r="B46" s="153" t="s">
        <v>202</v>
      </c>
      <c r="C46" s="125"/>
      <c r="D46" s="86"/>
      <c r="E46" s="86"/>
      <c r="F46" s="86"/>
      <c r="G46" s="86"/>
      <c r="H46" s="86"/>
      <c r="I46" s="86"/>
      <c r="J46" s="148">
        <f t="shared" si="2"/>
        <v>0</v>
      </c>
      <c r="K46" s="59"/>
      <c r="L46" s="149"/>
    </row>
    <row r="47" spans="1:12" ht="12" customHeight="1">
      <c r="A47" s="22" t="s">
        <v>203</v>
      </c>
      <c r="B47" s="154" t="s">
        <v>204</v>
      </c>
      <c r="C47" s="129"/>
      <c r="D47" s="104"/>
      <c r="E47" s="104"/>
      <c r="F47" s="104"/>
      <c r="G47" s="104"/>
      <c r="H47" s="104"/>
      <c r="I47" s="104"/>
      <c r="J47" s="155">
        <f t="shared" si="2"/>
        <v>0</v>
      </c>
      <c r="K47" s="156"/>
      <c r="L47" s="157"/>
    </row>
    <row r="48" spans="1:12" ht="12" customHeight="1" thickBot="1">
      <c r="A48" s="32"/>
      <c r="B48" s="153" t="s">
        <v>205</v>
      </c>
      <c r="C48" s="125"/>
      <c r="D48" s="86"/>
      <c r="E48" s="86"/>
      <c r="F48" s="86"/>
      <c r="G48" s="86"/>
      <c r="H48" s="86"/>
      <c r="I48" s="86"/>
      <c r="J48" s="148">
        <f t="shared" si="2"/>
        <v>0</v>
      </c>
      <c r="K48" s="59"/>
      <c r="L48" s="149"/>
    </row>
    <row r="49" spans="1:12" ht="12" customHeight="1">
      <c r="A49" s="22" t="s">
        <v>206</v>
      </c>
      <c r="B49" s="154" t="s">
        <v>207</v>
      </c>
      <c r="C49" s="129"/>
      <c r="D49" s="104"/>
      <c r="E49" s="104"/>
      <c r="F49" s="104"/>
      <c r="G49" s="104"/>
      <c r="H49" s="104"/>
      <c r="I49" s="104"/>
      <c r="J49" s="155">
        <f t="shared" si="2"/>
        <v>0</v>
      </c>
      <c r="K49" s="156"/>
      <c r="L49" s="157"/>
    </row>
    <row r="50" spans="1:12" ht="12" customHeight="1">
      <c r="A50" s="32"/>
      <c r="B50" s="153" t="s">
        <v>208</v>
      </c>
      <c r="C50" s="125"/>
      <c r="D50" s="86"/>
      <c r="E50" s="86"/>
      <c r="F50" s="86"/>
      <c r="G50" s="86"/>
      <c r="H50" s="86"/>
      <c r="I50" s="86"/>
      <c r="J50" s="148">
        <f t="shared" si="2"/>
        <v>0</v>
      </c>
      <c r="K50" s="59"/>
      <c r="L50" s="149"/>
    </row>
    <row r="51" spans="1:12" ht="12" customHeight="1" thickBot="1">
      <c r="A51" s="28"/>
      <c r="B51" s="79" t="s">
        <v>209</v>
      </c>
      <c r="C51" s="128"/>
      <c r="D51" s="107"/>
      <c r="E51" s="107"/>
      <c r="F51" s="107"/>
      <c r="G51" s="107"/>
      <c r="H51" s="107"/>
      <c r="I51" s="107"/>
      <c r="J51" s="150">
        <f t="shared" si="2"/>
        <v>0</v>
      </c>
      <c r="K51" s="151"/>
      <c r="L51" s="152"/>
    </row>
    <row r="52" spans="1:12" ht="12" customHeight="1">
      <c r="A52" s="32" t="s">
        <v>210</v>
      </c>
      <c r="B52" s="153" t="s">
        <v>211</v>
      </c>
      <c r="C52" s="125"/>
      <c r="D52" s="86"/>
      <c r="E52" s="86"/>
      <c r="F52" s="86"/>
      <c r="G52" s="86"/>
      <c r="H52" s="86"/>
      <c r="I52" s="86"/>
      <c r="J52" s="148">
        <f t="shared" si="2"/>
        <v>0</v>
      </c>
      <c r="K52" s="59"/>
      <c r="L52" s="149"/>
    </row>
    <row r="53" spans="1:12" ht="12" customHeight="1" thickBot="1">
      <c r="A53" s="28"/>
      <c r="B53" s="79" t="s">
        <v>0</v>
      </c>
      <c r="C53" s="128"/>
      <c r="D53" s="107"/>
      <c r="E53" s="107"/>
      <c r="F53" s="107"/>
      <c r="G53" s="107"/>
      <c r="H53" s="107"/>
      <c r="I53" s="107"/>
      <c r="J53" s="150">
        <f t="shared" si="2"/>
        <v>0</v>
      </c>
      <c r="K53" s="151"/>
      <c r="L53" s="152"/>
    </row>
    <row r="54" spans="1:12" ht="12" customHeight="1">
      <c r="A54" s="32" t="s">
        <v>1</v>
      </c>
      <c r="B54" s="153" t="s">
        <v>2</v>
      </c>
      <c r="C54" s="125"/>
      <c r="D54" s="86"/>
      <c r="E54" s="86"/>
      <c r="F54" s="86"/>
      <c r="G54" s="86"/>
      <c r="H54" s="86"/>
      <c r="I54" s="86"/>
      <c r="J54" s="148">
        <f t="shared" si="2"/>
        <v>0</v>
      </c>
      <c r="K54" s="59"/>
      <c r="L54" s="149"/>
    </row>
    <row r="55" spans="1:12" ht="12" customHeight="1" thickBot="1">
      <c r="A55" s="32"/>
      <c r="B55" s="153" t="s">
        <v>3</v>
      </c>
      <c r="C55" s="125"/>
      <c r="D55" s="86"/>
      <c r="E55" s="86"/>
      <c r="F55" s="86"/>
      <c r="G55" s="86"/>
      <c r="H55" s="86"/>
      <c r="I55" s="86"/>
      <c r="J55" s="148">
        <f t="shared" si="2"/>
        <v>0</v>
      </c>
      <c r="K55" s="59"/>
      <c r="L55" s="149"/>
    </row>
    <row r="56" spans="1:12" ht="12" customHeight="1">
      <c r="A56" s="22" t="s">
        <v>4</v>
      </c>
      <c r="B56" s="154" t="s">
        <v>5</v>
      </c>
      <c r="C56" s="129"/>
      <c r="D56" s="104"/>
      <c r="E56" s="104"/>
      <c r="F56" s="104"/>
      <c r="G56" s="104"/>
      <c r="H56" s="104"/>
      <c r="I56" s="104"/>
      <c r="J56" s="155">
        <f t="shared" si="2"/>
        <v>0</v>
      </c>
      <c r="K56" s="156"/>
      <c r="L56" s="157"/>
    </row>
    <row r="57" spans="1:12" ht="12" customHeight="1" thickBot="1">
      <c r="A57" s="32"/>
      <c r="B57" s="153" t="s">
        <v>6</v>
      </c>
      <c r="C57" s="125"/>
      <c r="D57" s="86"/>
      <c r="E57" s="86"/>
      <c r="F57" s="86"/>
      <c r="G57" s="86"/>
      <c r="H57" s="86"/>
      <c r="I57" s="86"/>
      <c r="J57" s="148">
        <f t="shared" si="2"/>
        <v>0</v>
      </c>
      <c r="K57" s="59"/>
      <c r="L57" s="149"/>
    </row>
    <row r="58" spans="1:12" ht="12" customHeight="1">
      <c r="A58" s="22" t="s">
        <v>7</v>
      </c>
      <c r="B58" s="154" t="s">
        <v>8</v>
      </c>
      <c r="C58" s="129"/>
      <c r="D58" s="104"/>
      <c r="E58" s="104"/>
      <c r="F58" s="104"/>
      <c r="G58" s="104"/>
      <c r="H58" s="104"/>
      <c r="I58" s="104"/>
      <c r="J58" s="155">
        <f t="shared" si="2"/>
        <v>0</v>
      </c>
      <c r="K58" s="156"/>
      <c r="L58" s="157"/>
    </row>
    <row r="59" spans="1:12" ht="12" customHeight="1" thickBot="1">
      <c r="A59" s="32"/>
      <c r="B59" s="153" t="s">
        <v>9</v>
      </c>
      <c r="C59" s="125"/>
      <c r="D59" s="86"/>
      <c r="E59" s="86"/>
      <c r="F59" s="86"/>
      <c r="G59" s="86"/>
      <c r="H59" s="86"/>
      <c r="I59" s="86"/>
      <c r="J59" s="148">
        <f t="shared" si="2"/>
        <v>0</v>
      </c>
      <c r="K59" s="59"/>
      <c r="L59" s="149"/>
    </row>
    <row r="60" spans="1:12" ht="12" customHeight="1">
      <c r="A60" s="22" t="s">
        <v>10</v>
      </c>
      <c r="B60" s="154" t="s">
        <v>11</v>
      </c>
      <c r="C60" s="129"/>
      <c r="D60" s="104"/>
      <c r="E60" s="104"/>
      <c r="F60" s="104"/>
      <c r="G60" s="104"/>
      <c r="H60" s="104"/>
      <c r="I60" s="104"/>
      <c r="J60" s="155">
        <f t="shared" si="2"/>
        <v>0</v>
      </c>
      <c r="K60" s="156"/>
      <c r="L60" s="157"/>
    </row>
    <row r="61" spans="1:12" ht="12" customHeight="1">
      <c r="A61" s="32"/>
      <c r="B61" s="153" t="s">
        <v>12</v>
      </c>
      <c r="C61" s="125"/>
      <c r="D61" s="86"/>
      <c r="E61" s="86"/>
      <c r="F61" s="86"/>
      <c r="G61" s="86"/>
      <c r="H61" s="86"/>
      <c r="I61" s="86"/>
      <c r="J61" s="148">
        <f t="shared" si="2"/>
        <v>0</v>
      </c>
      <c r="K61" s="59"/>
      <c r="L61" s="149"/>
    </row>
    <row r="62" spans="1:12" ht="12" customHeight="1" thickBot="1">
      <c r="A62" s="28"/>
      <c r="B62" s="79" t="s">
        <v>13</v>
      </c>
      <c r="C62" s="128"/>
      <c r="D62" s="107"/>
      <c r="E62" s="107"/>
      <c r="F62" s="107"/>
      <c r="G62" s="107"/>
      <c r="H62" s="107"/>
      <c r="I62" s="107"/>
      <c r="J62" s="150">
        <f t="shared" si="2"/>
        <v>0</v>
      </c>
      <c r="K62" s="151"/>
      <c r="L62" s="152"/>
    </row>
    <row r="63" spans="1:12" ht="12" customHeight="1">
      <c r="A63" s="32" t="s">
        <v>14</v>
      </c>
      <c r="B63" s="153" t="s">
        <v>15</v>
      </c>
      <c r="C63" s="125"/>
      <c r="D63" s="86"/>
      <c r="E63" s="86"/>
      <c r="F63" s="86"/>
      <c r="G63" s="86"/>
      <c r="H63" s="86"/>
      <c r="I63" s="86"/>
      <c r="J63" s="148">
        <f t="shared" si="2"/>
        <v>0</v>
      </c>
      <c r="K63" s="59"/>
      <c r="L63" s="149"/>
    </row>
    <row r="64" spans="1:12" ht="12" customHeight="1" thickBot="1">
      <c r="A64" s="28"/>
      <c r="B64" s="79" t="s">
        <v>16</v>
      </c>
      <c r="C64" s="128"/>
      <c r="D64" s="107"/>
      <c r="E64" s="107"/>
      <c r="F64" s="107"/>
      <c r="G64" s="107"/>
      <c r="H64" s="107"/>
      <c r="I64" s="107"/>
      <c r="J64" s="150">
        <f t="shared" si="2"/>
        <v>0</v>
      </c>
      <c r="K64" s="151"/>
      <c r="L64" s="152"/>
    </row>
    <row r="65" spans="1:12" ht="12" customHeight="1" thickBot="1">
      <c r="A65" s="39" t="s">
        <v>187</v>
      </c>
      <c r="B65" s="158"/>
      <c r="C65" s="159">
        <f aca="true" t="shared" si="3" ref="C65:I65">SUM(C39:C64)</f>
        <v>0</v>
      </c>
      <c r="D65" s="160">
        <f t="shared" si="3"/>
        <v>0</v>
      </c>
      <c r="E65" s="160">
        <f t="shared" si="3"/>
        <v>0</v>
      </c>
      <c r="F65" s="160">
        <f t="shared" si="3"/>
        <v>0</v>
      </c>
      <c r="G65" s="160">
        <f t="shared" si="3"/>
        <v>0</v>
      </c>
      <c r="H65" s="160">
        <f t="shared" si="3"/>
        <v>0</v>
      </c>
      <c r="I65" s="160">
        <f t="shared" si="3"/>
        <v>0</v>
      </c>
      <c r="J65" s="150">
        <f t="shared" si="2"/>
        <v>0</v>
      </c>
      <c r="K65" s="161">
        <f>SUM(K39:K64)</f>
        <v>0</v>
      </c>
      <c r="L65" s="162">
        <f>SUM(L39:L64)</f>
        <v>0</v>
      </c>
    </row>
    <row r="66" spans="1:10" ht="12" customHeight="1">
      <c r="A66" s="5"/>
      <c r="B66" s="5"/>
      <c r="C66" s="5"/>
      <c r="E66" s="5"/>
      <c r="F66" s="5"/>
      <c r="G66" s="5"/>
      <c r="H66" s="5"/>
      <c r="I66" s="5"/>
      <c r="J66" s="5"/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60" verticalDpi="360" orientation="portrait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defaultGridColor="0" zoomScale="85" zoomScaleNormal="85" colorId="37" workbookViewId="0" topLeftCell="A1">
      <pane ySplit="5" topLeftCell="MZI6" activePane="bottomLeft" state="frozen"/>
      <selection pane="topLeft" activeCell="O38" sqref="O38"/>
      <selection pane="bottomLeft" activeCell="A1" sqref="A1"/>
    </sheetView>
  </sheetViews>
  <sheetFormatPr defaultColWidth="11.00390625" defaultRowHeight="15.75" customHeight="1"/>
  <cols>
    <col min="1" max="16384" width="11.625" style="4" customWidth="1"/>
  </cols>
  <sheetData>
    <row r="1" spans="1:6" ht="15.75" customHeight="1">
      <c r="A1" s="41" t="s">
        <v>174</v>
      </c>
      <c r="F1" s="6" t="s">
        <v>115</v>
      </c>
    </row>
    <row r="2" spans="1:6" ht="15.75" customHeight="1">
      <c r="A2" s="41" t="s">
        <v>176</v>
      </c>
      <c r="F2"/>
    </row>
    <row r="3" spans="1:10" ht="15.75" customHeight="1" thickBot="1">
      <c r="A3" s="5"/>
      <c r="B3" s="5"/>
      <c r="C3" s="5"/>
      <c r="D3" s="5"/>
      <c r="E3" s="5"/>
      <c r="G3" s="5"/>
      <c r="H3" s="5"/>
      <c r="I3" s="5"/>
      <c r="J3" s="5"/>
    </row>
    <row r="4" spans="1:10" ht="15.75" customHeight="1">
      <c r="A4" s="12"/>
      <c r="B4" s="110"/>
      <c r="C4" s="110"/>
      <c r="D4" s="45" t="s">
        <v>116</v>
      </c>
      <c r="E4" s="100"/>
      <c r="F4" s="110" t="s">
        <v>117</v>
      </c>
      <c r="G4" s="45" t="s">
        <v>118</v>
      </c>
      <c r="H4" s="45"/>
      <c r="I4" s="100"/>
      <c r="J4" s="163" t="s">
        <v>119</v>
      </c>
    </row>
    <row r="5" spans="1:10" ht="15.75" customHeight="1" thickBot="1">
      <c r="A5" s="76" t="s">
        <v>179</v>
      </c>
      <c r="B5" s="78" t="s">
        <v>180</v>
      </c>
      <c r="C5" s="78" t="s">
        <v>120</v>
      </c>
      <c r="D5" s="51" t="s">
        <v>20</v>
      </c>
      <c r="E5" s="51" t="s">
        <v>190</v>
      </c>
      <c r="F5" s="78" t="s">
        <v>121</v>
      </c>
      <c r="G5" s="51" t="s">
        <v>20</v>
      </c>
      <c r="H5" s="51" t="s">
        <v>122</v>
      </c>
      <c r="I5" s="51" t="s">
        <v>190</v>
      </c>
      <c r="J5" s="53" t="s">
        <v>123</v>
      </c>
    </row>
    <row r="6" spans="1:10" ht="15.75" customHeight="1">
      <c r="A6" s="22" t="s">
        <v>191</v>
      </c>
      <c r="B6" s="23" t="s">
        <v>192</v>
      </c>
      <c r="C6" s="124"/>
      <c r="D6" s="124"/>
      <c r="E6" s="81">
        <f aca="true" t="shared" si="0" ref="E6:E32">IF(C6=0,0,PRODUCT(D6*J6/C6))</f>
        <v>0</v>
      </c>
      <c r="F6" s="124">
        <f aca="true" t="shared" si="1" ref="F6:F31">SUM(C6-G6)</f>
        <v>0</v>
      </c>
      <c r="G6" s="124"/>
      <c r="H6" s="104"/>
      <c r="I6" s="81">
        <f aca="true" t="shared" si="2" ref="I6:I31">PRODUCT(H6*G6)</f>
        <v>0</v>
      </c>
      <c r="J6" s="82">
        <f aca="true" t="shared" si="3" ref="J6:J31">IF(G6=0,0,PRODUCT(C6*I6/G6))</f>
        <v>0</v>
      </c>
    </row>
    <row r="7" spans="1:10" ht="15.75" customHeight="1" thickBot="1">
      <c r="A7" s="28"/>
      <c r="B7" s="20" t="s">
        <v>193</v>
      </c>
      <c r="C7" s="127"/>
      <c r="D7" s="127"/>
      <c r="E7" s="92">
        <f t="shared" si="0"/>
        <v>0</v>
      </c>
      <c r="F7" s="127">
        <f t="shared" si="1"/>
        <v>0</v>
      </c>
      <c r="G7" s="127"/>
      <c r="H7" s="107"/>
      <c r="I7" s="89">
        <f t="shared" si="2"/>
        <v>0</v>
      </c>
      <c r="J7" s="90">
        <f t="shared" si="3"/>
        <v>0</v>
      </c>
    </row>
    <row r="8" spans="1:10" ht="15.75" customHeight="1">
      <c r="A8" s="32" t="s">
        <v>194</v>
      </c>
      <c r="B8" s="33" t="s">
        <v>195</v>
      </c>
      <c r="C8" s="84"/>
      <c r="D8" s="84"/>
      <c r="E8" s="81">
        <f t="shared" si="0"/>
        <v>0</v>
      </c>
      <c r="F8" s="84">
        <f t="shared" si="1"/>
        <v>0</v>
      </c>
      <c r="G8" s="84"/>
      <c r="H8" s="86"/>
      <c r="I8" s="92">
        <f t="shared" si="2"/>
        <v>0</v>
      </c>
      <c r="J8" s="87">
        <f t="shared" si="3"/>
        <v>0</v>
      </c>
    </row>
    <row r="9" spans="1:10" ht="15.75" customHeight="1" thickBot="1">
      <c r="A9" s="28"/>
      <c r="B9" s="20" t="s">
        <v>196</v>
      </c>
      <c r="C9" s="127"/>
      <c r="D9" s="127"/>
      <c r="E9" s="92">
        <f t="shared" si="0"/>
        <v>0</v>
      </c>
      <c r="F9" s="127">
        <f t="shared" si="1"/>
        <v>0</v>
      </c>
      <c r="G9" s="127"/>
      <c r="H9" s="107"/>
      <c r="I9" s="89">
        <f t="shared" si="2"/>
        <v>0</v>
      </c>
      <c r="J9" s="90">
        <f t="shared" si="3"/>
        <v>0</v>
      </c>
    </row>
    <row r="10" spans="1:10" ht="15.75" customHeight="1">
      <c r="A10" s="32" t="s">
        <v>197</v>
      </c>
      <c r="B10" s="33" t="s">
        <v>198</v>
      </c>
      <c r="C10" s="84"/>
      <c r="D10" s="84"/>
      <c r="E10" s="81">
        <f t="shared" si="0"/>
        <v>0</v>
      </c>
      <c r="F10" s="84">
        <f t="shared" si="1"/>
        <v>0</v>
      </c>
      <c r="G10" s="84"/>
      <c r="H10" s="86"/>
      <c r="I10" s="92">
        <f t="shared" si="2"/>
        <v>0</v>
      </c>
      <c r="J10" s="87">
        <f t="shared" si="3"/>
        <v>0</v>
      </c>
    </row>
    <row r="11" spans="1:10" ht="15.75" customHeight="1" thickBot="1">
      <c r="A11" s="32"/>
      <c r="B11" s="33" t="s">
        <v>199</v>
      </c>
      <c r="C11" s="84"/>
      <c r="D11" s="84"/>
      <c r="E11" s="92">
        <f t="shared" si="0"/>
        <v>0</v>
      </c>
      <c r="F11" s="84">
        <f t="shared" si="1"/>
        <v>0</v>
      </c>
      <c r="G11" s="84"/>
      <c r="H11" s="86"/>
      <c r="I11" s="92">
        <f t="shared" si="2"/>
        <v>0</v>
      </c>
      <c r="J11" s="87">
        <f t="shared" si="3"/>
        <v>0</v>
      </c>
    </row>
    <row r="12" spans="1:10" ht="15.75" customHeight="1">
      <c r="A12" s="22" t="s">
        <v>200</v>
      </c>
      <c r="B12" s="24" t="s">
        <v>201</v>
      </c>
      <c r="C12" s="124"/>
      <c r="D12" s="124"/>
      <c r="E12" s="81">
        <f t="shared" si="0"/>
        <v>0</v>
      </c>
      <c r="F12" s="124">
        <f t="shared" si="1"/>
        <v>0</v>
      </c>
      <c r="G12" s="124"/>
      <c r="H12" s="104"/>
      <c r="I12" s="81">
        <f t="shared" si="2"/>
        <v>0</v>
      </c>
      <c r="J12" s="82">
        <f t="shared" si="3"/>
        <v>0</v>
      </c>
    </row>
    <row r="13" spans="1:10" ht="15.75" customHeight="1" thickBot="1">
      <c r="A13" s="32"/>
      <c r="B13" s="33" t="s">
        <v>202</v>
      </c>
      <c r="C13" s="84"/>
      <c r="D13" s="84"/>
      <c r="E13" s="92">
        <f t="shared" si="0"/>
        <v>0</v>
      </c>
      <c r="F13" s="84">
        <f t="shared" si="1"/>
        <v>0</v>
      </c>
      <c r="G13" s="84"/>
      <c r="H13" s="86"/>
      <c r="I13" s="92">
        <f t="shared" si="2"/>
        <v>0</v>
      </c>
      <c r="J13" s="87">
        <f t="shared" si="3"/>
        <v>0</v>
      </c>
    </row>
    <row r="14" spans="1:10" ht="15.75" customHeight="1">
      <c r="A14" s="22" t="s">
        <v>203</v>
      </c>
      <c r="B14" s="24" t="s">
        <v>204</v>
      </c>
      <c r="C14" s="124"/>
      <c r="D14" s="124"/>
      <c r="E14" s="81">
        <f t="shared" si="0"/>
        <v>0</v>
      </c>
      <c r="F14" s="124">
        <f t="shared" si="1"/>
        <v>0</v>
      </c>
      <c r="G14" s="124"/>
      <c r="H14" s="104"/>
      <c r="I14" s="81">
        <f t="shared" si="2"/>
        <v>0</v>
      </c>
      <c r="J14" s="82">
        <f t="shared" si="3"/>
        <v>0</v>
      </c>
    </row>
    <row r="15" spans="1:10" ht="15.75" customHeight="1" thickBot="1">
      <c r="A15" s="32"/>
      <c r="B15" s="33" t="s">
        <v>205</v>
      </c>
      <c r="C15" s="84"/>
      <c r="D15" s="84"/>
      <c r="E15" s="92">
        <f t="shared" si="0"/>
        <v>0</v>
      </c>
      <c r="F15" s="84">
        <f t="shared" si="1"/>
        <v>0</v>
      </c>
      <c r="G15" s="84"/>
      <c r="H15" s="86"/>
      <c r="I15" s="92">
        <f t="shared" si="2"/>
        <v>0</v>
      </c>
      <c r="J15" s="87">
        <f t="shared" si="3"/>
        <v>0</v>
      </c>
    </row>
    <row r="16" spans="1:10" ht="15.75" customHeight="1">
      <c r="A16" s="22" t="s">
        <v>206</v>
      </c>
      <c r="B16" s="24" t="s">
        <v>207</v>
      </c>
      <c r="C16" s="124"/>
      <c r="D16" s="124"/>
      <c r="E16" s="81">
        <f t="shared" si="0"/>
        <v>0</v>
      </c>
      <c r="F16" s="124">
        <f t="shared" si="1"/>
        <v>0</v>
      </c>
      <c r="G16" s="124"/>
      <c r="H16" s="104"/>
      <c r="I16" s="81">
        <f t="shared" si="2"/>
        <v>0</v>
      </c>
      <c r="J16" s="82">
        <f t="shared" si="3"/>
        <v>0</v>
      </c>
    </row>
    <row r="17" spans="1:10" ht="15.75" customHeight="1">
      <c r="A17" s="32"/>
      <c r="B17" s="33" t="s">
        <v>208</v>
      </c>
      <c r="C17" s="84"/>
      <c r="D17" s="84"/>
      <c r="E17" s="92">
        <f t="shared" si="0"/>
        <v>0</v>
      </c>
      <c r="F17" s="84">
        <f t="shared" si="1"/>
        <v>0</v>
      </c>
      <c r="G17" s="84"/>
      <c r="H17" s="86"/>
      <c r="I17" s="92">
        <f t="shared" si="2"/>
        <v>0</v>
      </c>
      <c r="J17" s="87">
        <f t="shared" si="3"/>
        <v>0</v>
      </c>
    </row>
    <row r="18" spans="1:10" ht="15.75" customHeight="1" thickBot="1">
      <c r="A18" s="28"/>
      <c r="B18" s="20" t="s">
        <v>209</v>
      </c>
      <c r="C18" s="127"/>
      <c r="D18" s="127"/>
      <c r="E18" s="92">
        <f t="shared" si="0"/>
        <v>0</v>
      </c>
      <c r="F18" s="127">
        <f t="shared" si="1"/>
        <v>0</v>
      </c>
      <c r="G18" s="127"/>
      <c r="H18" s="107"/>
      <c r="I18" s="89">
        <f t="shared" si="2"/>
        <v>0</v>
      </c>
      <c r="J18" s="90">
        <f t="shared" si="3"/>
        <v>0</v>
      </c>
    </row>
    <row r="19" spans="1:10" ht="15.75" customHeight="1">
      <c r="A19" s="32" t="s">
        <v>210</v>
      </c>
      <c r="B19" s="33" t="s">
        <v>211</v>
      </c>
      <c r="C19" s="84"/>
      <c r="D19" s="84"/>
      <c r="E19" s="81">
        <f t="shared" si="0"/>
        <v>0</v>
      </c>
      <c r="F19" s="84">
        <f t="shared" si="1"/>
        <v>0</v>
      </c>
      <c r="G19" s="84"/>
      <c r="H19" s="86"/>
      <c r="I19" s="92">
        <f t="shared" si="2"/>
        <v>0</v>
      </c>
      <c r="J19" s="87">
        <f t="shared" si="3"/>
        <v>0</v>
      </c>
    </row>
    <row r="20" spans="1:10" ht="15.75" customHeight="1" thickBot="1">
      <c r="A20" s="28"/>
      <c r="B20" s="20" t="s">
        <v>0</v>
      </c>
      <c r="C20" s="127"/>
      <c r="D20" s="127"/>
      <c r="E20" s="92">
        <f t="shared" si="0"/>
        <v>0</v>
      </c>
      <c r="F20" s="127">
        <f t="shared" si="1"/>
        <v>0</v>
      </c>
      <c r="G20" s="127"/>
      <c r="H20" s="107"/>
      <c r="I20" s="89">
        <f t="shared" si="2"/>
        <v>0</v>
      </c>
      <c r="J20" s="90">
        <f t="shared" si="3"/>
        <v>0</v>
      </c>
    </row>
    <row r="21" spans="1:10" ht="15.75" customHeight="1">
      <c r="A21" s="32" t="s">
        <v>1</v>
      </c>
      <c r="B21" s="33" t="s">
        <v>2</v>
      </c>
      <c r="C21" s="84"/>
      <c r="D21" s="84"/>
      <c r="E21" s="81">
        <f t="shared" si="0"/>
        <v>0</v>
      </c>
      <c r="F21" s="84">
        <f t="shared" si="1"/>
        <v>0</v>
      </c>
      <c r="G21" s="84"/>
      <c r="H21" s="86"/>
      <c r="I21" s="92">
        <f t="shared" si="2"/>
        <v>0</v>
      </c>
      <c r="J21" s="87">
        <f t="shared" si="3"/>
        <v>0</v>
      </c>
    </row>
    <row r="22" spans="1:10" ht="15.75" customHeight="1" thickBot="1">
      <c r="A22" s="32"/>
      <c r="B22" s="33" t="s">
        <v>3</v>
      </c>
      <c r="C22" s="84"/>
      <c r="D22" s="84"/>
      <c r="E22" s="92">
        <f t="shared" si="0"/>
        <v>0</v>
      </c>
      <c r="F22" s="84">
        <f t="shared" si="1"/>
        <v>0</v>
      </c>
      <c r="G22" s="84"/>
      <c r="H22" s="86"/>
      <c r="I22" s="92">
        <f t="shared" si="2"/>
        <v>0</v>
      </c>
      <c r="J22" s="87">
        <f t="shared" si="3"/>
        <v>0</v>
      </c>
    </row>
    <row r="23" spans="1:10" ht="15.75" customHeight="1">
      <c r="A23" s="22" t="s">
        <v>4</v>
      </c>
      <c r="B23" s="24" t="s">
        <v>5</v>
      </c>
      <c r="C23" s="124"/>
      <c r="D23" s="124"/>
      <c r="E23" s="81">
        <f t="shared" si="0"/>
        <v>0</v>
      </c>
      <c r="F23" s="124">
        <f t="shared" si="1"/>
        <v>0</v>
      </c>
      <c r="G23" s="124"/>
      <c r="H23" s="104"/>
      <c r="I23" s="81">
        <f t="shared" si="2"/>
        <v>0</v>
      </c>
      <c r="J23" s="82">
        <f t="shared" si="3"/>
        <v>0</v>
      </c>
    </row>
    <row r="24" spans="1:10" ht="15.75" customHeight="1" thickBot="1">
      <c r="A24" s="32"/>
      <c r="B24" s="33" t="s">
        <v>6</v>
      </c>
      <c r="C24" s="84"/>
      <c r="D24" s="84"/>
      <c r="E24" s="92">
        <f t="shared" si="0"/>
        <v>0</v>
      </c>
      <c r="F24" s="84">
        <f t="shared" si="1"/>
        <v>0</v>
      </c>
      <c r="G24" s="84"/>
      <c r="H24" s="86"/>
      <c r="I24" s="92">
        <f t="shared" si="2"/>
        <v>0</v>
      </c>
      <c r="J24" s="87">
        <f t="shared" si="3"/>
        <v>0</v>
      </c>
    </row>
    <row r="25" spans="1:10" ht="15.75" customHeight="1">
      <c r="A25" s="22" t="s">
        <v>7</v>
      </c>
      <c r="B25" s="24" t="s">
        <v>8</v>
      </c>
      <c r="C25" s="124"/>
      <c r="D25" s="124"/>
      <c r="E25" s="81">
        <f t="shared" si="0"/>
        <v>0</v>
      </c>
      <c r="F25" s="124">
        <f t="shared" si="1"/>
        <v>0</v>
      </c>
      <c r="G25" s="124"/>
      <c r="H25" s="104"/>
      <c r="I25" s="81">
        <f t="shared" si="2"/>
        <v>0</v>
      </c>
      <c r="J25" s="82">
        <f t="shared" si="3"/>
        <v>0</v>
      </c>
    </row>
    <row r="26" spans="1:10" ht="15.75" customHeight="1" thickBot="1">
      <c r="A26" s="32"/>
      <c r="B26" s="33" t="s">
        <v>9</v>
      </c>
      <c r="C26" s="84"/>
      <c r="D26" s="84"/>
      <c r="E26" s="92">
        <f t="shared" si="0"/>
        <v>0</v>
      </c>
      <c r="F26" s="84">
        <f t="shared" si="1"/>
        <v>0</v>
      </c>
      <c r="G26" s="84"/>
      <c r="H26" s="86"/>
      <c r="I26" s="92">
        <f t="shared" si="2"/>
        <v>0</v>
      </c>
      <c r="J26" s="87">
        <f t="shared" si="3"/>
        <v>0</v>
      </c>
    </row>
    <row r="27" spans="1:10" ht="15.75" customHeight="1">
      <c r="A27" s="22" t="s">
        <v>10</v>
      </c>
      <c r="B27" s="24" t="s">
        <v>11</v>
      </c>
      <c r="C27" s="124"/>
      <c r="D27" s="124"/>
      <c r="E27" s="81">
        <f t="shared" si="0"/>
        <v>0</v>
      </c>
      <c r="F27" s="124">
        <f t="shared" si="1"/>
        <v>0</v>
      </c>
      <c r="G27" s="124"/>
      <c r="H27" s="104"/>
      <c r="I27" s="81">
        <f t="shared" si="2"/>
        <v>0</v>
      </c>
      <c r="J27" s="82">
        <f t="shared" si="3"/>
        <v>0</v>
      </c>
    </row>
    <row r="28" spans="1:10" ht="15.75" customHeight="1">
      <c r="A28" s="32"/>
      <c r="B28" s="33" t="s">
        <v>12</v>
      </c>
      <c r="C28" s="84"/>
      <c r="D28" s="84"/>
      <c r="E28" s="92">
        <f t="shared" si="0"/>
        <v>0</v>
      </c>
      <c r="F28" s="84">
        <f t="shared" si="1"/>
        <v>0</v>
      </c>
      <c r="G28" s="84"/>
      <c r="H28" s="86"/>
      <c r="I28" s="92">
        <f t="shared" si="2"/>
        <v>0</v>
      </c>
      <c r="J28" s="87">
        <f t="shared" si="3"/>
        <v>0</v>
      </c>
    </row>
    <row r="29" spans="1:10" ht="15.75" customHeight="1" thickBot="1">
      <c r="A29" s="28"/>
      <c r="B29" s="20" t="s">
        <v>13</v>
      </c>
      <c r="C29" s="127"/>
      <c r="D29" s="127"/>
      <c r="E29" s="92">
        <f t="shared" si="0"/>
        <v>0</v>
      </c>
      <c r="F29" s="127">
        <f t="shared" si="1"/>
        <v>0</v>
      </c>
      <c r="G29" s="127"/>
      <c r="H29" s="107"/>
      <c r="I29" s="89">
        <f t="shared" si="2"/>
        <v>0</v>
      </c>
      <c r="J29" s="90">
        <f t="shared" si="3"/>
        <v>0</v>
      </c>
    </row>
    <row r="30" spans="1:10" ht="15.75" customHeight="1">
      <c r="A30" s="32" t="s">
        <v>14</v>
      </c>
      <c r="B30" s="33" t="s">
        <v>15</v>
      </c>
      <c r="C30" s="84"/>
      <c r="D30" s="84"/>
      <c r="E30" s="81">
        <f t="shared" si="0"/>
        <v>0</v>
      </c>
      <c r="F30" s="84">
        <f t="shared" si="1"/>
        <v>0</v>
      </c>
      <c r="G30" s="84"/>
      <c r="H30" s="86"/>
      <c r="I30" s="92">
        <f t="shared" si="2"/>
        <v>0</v>
      </c>
      <c r="J30" s="87">
        <f t="shared" si="3"/>
        <v>0</v>
      </c>
    </row>
    <row r="31" spans="1:10" ht="15.75" customHeight="1" thickBot="1">
      <c r="A31" s="28"/>
      <c r="B31" s="20" t="s">
        <v>16</v>
      </c>
      <c r="C31" s="127"/>
      <c r="D31" s="127"/>
      <c r="E31" s="92">
        <f t="shared" si="0"/>
        <v>0</v>
      </c>
      <c r="F31" s="127">
        <f t="shared" si="1"/>
        <v>0</v>
      </c>
      <c r="G31" s="127"/>
      <c r="H31" s="107"/>
      <c r="I31" s="89">
        <f t="shared" si="2"/>
        <v>0</v>
      </c>
      <c r="J31" s="90">
        <f t="shared" si="3"/>
        <v>0</v>
      </c>
    </row>
    <row r="32" spans="1:10" ht="18.75" customHeight="1" thickBot="1">
      <c r="A32" s="28" t="s">
        <v>187</v>
      </c>
      <c r="B32" s="109"/>
      <c r="C32" s="20">
        <f>SUM(C6:C31)</f>
        <v>0</v>
      </c>
      <c r="D32" s="20">
        <f>SUM(D6:D31)</f>
        <v>0</v>
      </c>
      <c r="E32" s="65">
        <f t="shared" si="0"/>
        <v>0</v>
      </c>
      <c r="F32" s="20">
        <f>SUM(F6:F31)</f>
        <v>0</v>
      </c>
      <c r="G32" s="20">
        <f>SUM(G6:G31)</f>
        <v>0</v>
      </c>
      <c r="H32" s="109"/>
      <c r="I32" s="89">
        <f>SUM(I6:I31)</f>
        <v>0</v>
      </c>
      <c r="J32" s="90">
        <f>SUM(J6:J31)</f>
        <v>0</v>
      </c>
    </row>
  </sheetData>
  <sheetProtection password="CC54"/>
  <printOptions horizontalCentered="1" verticalCentered="1"/>
  <pageMargins left="0.3937007874015748" right="0.3937007874015748" top="0.3937007874015748" bottom="0.3937007874015748" header="0.4921259845" footer="0.4921259845"/>
  <pageSetup horizontalDpi="360" verticalDpi="36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>Vincent Battesti</Manager>
  <Company>Cirad Montpellier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Références technico-économiques 1995-1996</dc:title>
  <dc:subject>Développement de l'agriculture d'oasis du Jérid</dc:subject>
  <dc:creator>Vincent Battesti</dc:creator>
  <cp:keywords>oasis palmeraie tunisie Jérid</cp:keywords>
  <dc:description>Recherche pour le développement de l'agriculture d'oasis: INRAT / CRPh-GRIDAO / CIRAD-SAR</dc:description>
  <cp:lastModifiedBy>Vincent Battesti</cp:lastModifiedBy>
  <cp:category/>
  <cp:version/>
  <cp:contentType/>
  <cp:contentStatus/>
</cp:coreProperties>
</file>